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33F" lockStructure="1"/>
  <bookViews>
    <workbookView xWindow="480" yWindow="60" windowWidth="27795" windowHeight="12090"/>
  </bookViews>
  <sheets>
    <sheet name="Information" sheetId="3" r:id="rId1"/>
    <sheet name="Checklist" sheetId="1" r:id="rId2"/>
    <sheet name="Useful Tables" sheetId="2" r:id="rId3"/>
    <sheet name="Data-hidden" sheetId="4" state="hidden" r:id="rId4"/>
  </sheets>
  <definedNames>
    <definedName name="_xlnm.Print_Area" localSheetId="0">Information!$A$1:$F$30</definedName>
  </definedNames>
  <calcPr calcId="145621"/>
</workbook>
</file>

<file path=xl/calcChain.xml><?xml version="1.0" encoding="utf-8"?>
<calcChain xmlns="http://schemas.openxmlformats.org/spreadsheetml/2006/main">
  <c r="L15" i="4" l="1"/>
  <c r="M15" i="4"/>
  <c r="M14" i="4" s="1"/>
  <c r="N15" i="4"/>
  <c r="O15" i="4"/>
  <c r="P15" i="4"/>
  <c r="K15" i="4"/>
  <c r="J81" i="1" l="1"/>
  <c r="J78" i="1"/>
  <c r="J79" i="1"/>
  <c r="J80" i="1"/>
  <c r="J76" i="1"/>
  <c r="J88" i="1"/>
  <c r="J70" i="1"/>
  <c r="J71" i="1"/>
  <c r="J72" i="1"/>
  <c r="J73" i="1"/>
  <c r="J74" i="1"/>
  <c r="J75" i="1"/>
  <c r="J36" i="1"/>
  <c r="J34" i="1"/>
  <c r="F11" i="1"/>
  <c r="F10" i="1"/>
  <c r="F9" i="1"/>
  <c r="F8" i="1"/>
  <c r="F7" i="1"/>
  <c r="D13" i="4"/>
  <c r="D14" i="4" s="1"/>
  <c r="M7" i="4" s="1"/>
  <c r="D12" i="4"/>
  <c r="J69" i="1"/>
  <c r="J67" i="1"/>
  <c r="J64" i="1"/>
  <c r="J62" i="1"/>
  <c r="J61" i="1"/>
  <c r="J59" i="1"/>
  <c r="J58" i="1"/>
  <c r="J57" i="1"/>
  <c r="J55" i="1"/>
  <c r="J54" i="1"/>
  <c r="J53" i="1"/>
  <c r="J52" i="1"/>
  <c r="J51" i="1"/>
  <c r="J50" i="1"/>
  <c r="J48" i="1"/>
  <c r="J45" i="1"/>
  <c r="J44" i="1"/>
  <c r="J42" i="1"/>
  <c r="J41" i="1"/>
  <c r="J37" i="1"/>
  <c r="J33" i="1"/>
  <c r="J32" i="1"/>
  <c r="J30" i="1"/>
  <c r="J29" i="1"/>
  <c r="J28" i="1"/>
  <c r="J26" i="1"/>
  <c r="J24" i="1"/>
  <c r="J23" i="1"/>
  <c r="J21" i="1"/>
  <c r="J19" i="1"/>
  <c r="J18" i="1"/>
  <c r="J16" i="1"/>
  <c r="J14" i="1"/>
  <c r="D20" i="3"/>
  <c r="G11" i="1" s="1"/>
  <c r="B20" i="3"/>
  <c r="H11" i="1" l="1"/>
  <c r="J47" i="1"/>
  <c r="J65" i="1"/>
  <c r="J83" i="1"/>
  <c r="G7" i="1"/>
  <c r="H7" i="1" s="1"/>
  <c r="J87" i="1"/>
  <c r="L7" i="4"/>
  <c r="L6" i="4"/>
  <c r="O10" i="4"/>
  <c r="N9" i="4"/>
  <c r="M8" i="4"/>
  <c r="L8" i="4"/>
  <c r="M6" i="4"/>
  <c r="N10" i="4"/>
  <c r="M9" i="4"/>
  <c r="O7" i="4"/>
  <c r="L9" i="4"/>
  <c r="N6" i="4"/>
  <c r="M10" i="4"/>
  <c r="O8" i="4"/>
  <c r="N7" i="4"/>
  <c r="L10" i="4"/>
  <c r="O6" i="4"/>
  <c r="O9" i="4"/>
  <c r="N8" i="4"/>
  <c r="G8" i="1"/>
  <c r="H8" i="1" s="1"/>
  <c r="G9" i="1"/>
  <c r="H9" i="1" s="1"/>
  <c r="G10" i="1"/>
  <c r="H10" i="1" s="1"/>
  <c r="J7" i="1" l="1"/>
  <c r="J84" i="1" s="1"/>
  <c r="J86" i="1" l="1"/>
  <c r="J90" i="1" s="1"/>
  <c r="B22" i="3" l="1"/>
  <c r="B86" i="1" s="1"/>
</calcChain>
</file>

<file path=xl/sharedStrings.xml><?xml version="1.0" encoding="utf-8"?>
<sst xmlns="http://schemas.openxmlformats.org/spreadsheetml/2006/main" count="298" uniqueCount="218">
  <si>
    <t xml:space="preserve">The dwelling must comply with all of the following: </t>
  </si>
  <si>
    <t>Efficient Space and Water Heating</t>
  </si>
  <si>
    <t>EHC-6</t>
  </si>
  <si>
    <t xml:space="preserve">A fixed heat pump is provided in the main living area. </t>
  </si>
  <si>
    <t>EHC-1</t>
  </si>
  <si>
    <t>OR</t>
  </si>
  <si>
    <t>An instantaneous gas heater is installed, when connected to mains gas</t>
  </si>
  <si>
    <t>EHC-2</t>
  </si>
  <si>
    <t>Moisture Control and Ventilation</t>
  </si>
  <si>
    <t>A bathroom extract adequately placed to deal with the source of the steam has been installed in every bathroom and is ducted to outside</t>
  </si>
  <si>
    <t>EHC-7</t>
  </si>
  <si>
    <t>A kitchen extract hood ducted to outside is mounted over the main steam source in the kitchen</t>
  </si>
  <si>
    <t>There is a net openable area of windows (or other openings) to the outside of no less than 5% of the floor area. Windows/openings required for passive ventilation (at least one in each room) are constructed in a way that allows them to be secured against intruder entry while open (i.e. to at least 10mm along one edge).</t>
  </si>
  <si>
    <t>Background (trickle) vents have been installed in each habitable room in accordance with the areas set out in Building Code G4.</t>
  </si>
  <si>
    <t>Ground cover (e.g. polythene sheeting) is provided to all suspended timber floors. Points are awarded by default for concrete floors which are assumed to be impervious.</t>
  </si>
  <si>
    <t>Lighting and Daylighting</t>
  </si>
  <si>
    <t>Window areas in external walls are no less than:</t>
  </si>
  <si>
    <t>• 15% of the floor areas for living areas and bedrooms where the windows              are not significantly shaded.</t>
  </si>
  <si>
    <t>• 20% of the floor areas for living areas and bedrooms where the windows are significantly shaded, e.g. by eaves, balconies, purpose designed shading, etc.</t>
  </si>
  <si>
    <t>EHC-11</t>
  </si>
  <si>
    <t>All interior lights are LED or CFL with minimum efficacy of 35 Lm/W</t>
  </si>
  <si>
    <t>EHC-3</t>
  </si>
  <si>
    <t>Water Use in the Home</t>
  </si>
  <si>
    <t>WCs are dual flush with no more than 4.5L / 3L</t>
  </si>
  <si>
    <t>WAT-1</t>
  </si>
  <si>
    <t>All bathroom tap flow rates are  ≤ 6L/min</t>
  </si>
  <si>
    <t>Waste</t>
  </si>
  <si>
    <t>WST-1</t>
  </si>
  <si>
    <t>Interior recycling bins are provided in a dedicated space inside kitchen with at least 2 x 10L capacity, as well as sufficient outdoor space dedicated for recycling bins (or centralized refuse facility that has easy access for the homeowner and easy access for the waste collection service).</t>
  </si>
  <si>
    <t>WST-2</t>
  </si>
  <si>
    <r>
      <t xml:space="preserve">All </t>
    </r>
    <r>
      <rPr>
        <b/>
        <sz val="9"/>
        <color theme="1"/>
        <rFont val="Calibri"/>
        <family val="2"/>
        <scheme val="minor"/>
      </rPr>
      <t>Carpets</t>
    </r>
    <r>
      <rPr>
        <sz val="9"/>
        <color theme="1"/>
        <rFont val="Calibri"/>
        <family val="2"/>
        <scheme val="minor"/>
      </rPr>
      <t xml:space="preserve"> are</t>
    </r>
    <r>
      <rPr>
        <b/>
        <i/>
        <sz val="9"/>
        <color theme="1"/>
        <rFont val="Calibri"/>
        <family val="2"/>
        <scheme val="minor"/>
      </rPr>
      <t xml:space="preserve"> </t>
    </r>
    <r>
      <rPr>
        <sz val="9"/>
        <color theme="1"/>
        <rFont val="Calibri"/>
        <family val="2"/>
        <scheme val="minor"/>
      </rPr>
      <t>Environmental Choice NZ, or CIAL-ECS Level 4 certified.</t>
    </r>
  </si>
  <si>
    <t>MAT-1</t>
  </si>
  <si>
    <t>MAT-2</t>
  </si>
  <si>
    <r>
      <t xml:space="preserve">All </t>
    </r>
    <r>
      <rPr>
        <b/>
        <sz val="9"/>
        <color theme="1"/>
        <rFont val="Calibri"/>
        <family val="2"/>
        <scheme val="minor"/>
      </rPr>
      <t xml:space="preserve">Paints </t>
    </r>
    <r>
      <rPr>
        <sz val="9"/>
        <color theme="1"/>
        <rFont val="Calibri"/>
        <family val="2"/>
        <scheme val="minor"/>
      </rPr>
      <t>are</t>
    </r>
    <r>
      <rPr>
        <b/>
        <i/>
        <sz val="9"/>
        <color theme="1"/>
        <rFont val="Calibri"/>
        <family val="2"/>
        <scheme val="minor"/>
      </rPr>
      <t xml:space="preserve"> </t>
    </r>
    <r>
      <rPr>
        <sz val="9"/>
        <color theme="1"/>
        <rFont val="Calibri"/>
        <family val="2"/>
        <scheme val="minor"/>
      </rPr>
      <t>Environmental Choice NZ certified.</t>
    </r>
  </si>
  <si>
    <r>
      <t xml:space="preserve">All </t>
    </r>
    <r>
      <rPr>
        <b/>
        <sz val="9"/>
        <color theme="1"/>
        <rFont val="Calibri"/>
        <family val="2"/>
        <scheme val="minor"/>
      </rPr>
      <t>Wall and Ceiling plasterboard</t>
    </r>
    <r>
      <rPr>
        <b/>
        <i/>
        <sz val="9"/>
        <color theme="1"/>
        <rFont val="Calibri"/>
        <family val="2"/>
        <scheme val="minor"/>
      </rPr>
      <t xml:space="preserve"> </t>
    </r>
    <r>
      <rPr>
        <sz val="9"/>
        <color theme="1"/>
        <rFont val="Calibri"/>
        <family val="2"/>
        <scheme val="minor"/>
      </rPr>
      <t>is GreenTag certified</t>
    </r>
  </si>
  <si>
    <r>
      <t xml:space="preserve">All </t>
    </r>
    <r>
      <rPr>
        <b/>
        <sz val="9"/>
        <color theme="1"/>
        <rFont val="Calibri"/>
        <family val="2"/>
        <scheme val="minor"/>
      </rPr>
      <t xml:space="preserve">Thermal Insulation </t>
    </r>
    <r>
      <rPr>
        <sz val="9"/>
        <color theme="1"/>
        <rFont val="Calibri"/>
        <family val="2"/>
        <scheme val="minor"/>
      </rPr>
      <t>is Environmental Choice NZ or GreenTag Level A certified.</t>
    </r>
  </si>
  <si>
    <r>
      <t>All</t>
    </r>
    <r>
      <rPr>
        <b/>
        <i/>
        <sz val="9"/>
        <color theme="1"/>
        <rFont val="Calibri"/>
        <family val="2"/>
        <scheme val="minor"/>
      </rPr>
      <t xml:space="preserve"> </t>
    </r>
    <r>
      <rPr>
        <b/>
        <sz val="9"/>
        <color theme="1"/>
        <rFont val="Calibri"/>
        <family val="2"/>
        <scheme val="minor"/>
      </rPr>
      <t>Kitchen and Bathroom cabinetry</t>
    </r>
    <r>
      <rPr>
        <sz val="9"/>
        <color theme="1"/>
        <rFont val="Calibri"/>
        <family val="2"/>
        <scheme val="minor"/>
      </rPr>
      <t xml:space="preserve"> carcasses are made using Environmental Choice NZ MDF board.</t>
    </r>
  </si>
  <si>
    <t>Management</t>
  </si>
  <si>
    <t xml:space="preserve">Main entrance: well-defined and well-labelled main entrance with the house number clearly visible from the road entrance. </t>
  </si>
  <si>
    <t>MAN-1</t>
  </si>
  <si>
    <t xml:space="preserve">Street surveillance for standalone/terraced units: one window or glass door visible from the road OR </t>
  </si>
  <si>
    <t>Street surveillance for apartments: one window or glass door of the main entrance or lobby area is visible from the road.</t>
  </si>
  <si>
    <t xml:space="preserve">A Home User Guide has been developed using NZGBC template or approved equivalent. </t>
  </si>
  <si>
    <t>MAN-2</t>
  </si>
  <si>
    <t>MAN-3</t>
  </si>
  <si>
    <t>Site</t>
  </si>
  <si>
    <t>STE-1</t>
  </si>
  <si>
    <t>STE-2</t>
  </si>
  <si>
    <t>STE-3</t>
  </si>
  <si>
    <t xml:space="preserve">A fixed electric resistive heater is provided in the main living area. </t>
  </si>
  <si>
    <t>A flued wood / pellet burner is provided in the main living area</t>
  </si>
  <si>
    <t>The maximum shower flow rate is 7.5L/min. (4 WELS)</t>
  </si>
  <si>
    <t>The maximum shower flow rate is 9L/min. (3 WELS)</t>
  </si>
  <si>
    <r>
      <t xml:space="preserve">All </t>
    </r>
    <r>
      <rPr>
        <b/>
        <sz val="9"/>
        <color theme="1"/>
        <rFont val="Calibri"/>
        <family val="2"/>
        <scheme val="minor"/>
      </rPr>
      <t>Roof Cladding</t>
    </r>
    <r>
      <rPr>
        <sz val="9"/>
        <color theme="1"/>
        <rFont val="Calibri"/>
        <family val="2"/>
        <scheme val="minor"/>
      </rPr>
      <t xml:space="preserve"> are made using Environmental Choice NZ certified Steel.</t>
    </r>
  </si>
  <si>
    <t>There are no regular penetrations of the thermal insulation layer by steel, concrete or other highly conductive material including around windows, doors and changes in geometry. - Typical weatherboard + cavity +insulation in timber frame + plaster board lining complies</t>
  </si>
  <si>
    <t>by an ISO14001 certified manufacturer</t>
  </si>
  <si>
    <r>
      <t xml:space="preserve">All </t>
    </r>
    <r>
      <rPr>
        <b/>
        <sz val="9"/>
        <color theme="1"/>
        <rFont val="Calibri"/>
        <family val="2"/>
        <scheme val="minor"/>
      </rPr>
      <t>Adhesives and Sealants</t>
    </r>
    <r>
      <rPr>
        <sz val="9"/>
        <color theme="1"/>
        <rFont val="Calibri"/>
        <family val="2"/>
        <scheme val="minor"/>
      </rPr>
      <t xml:space="preserve"> used on interior applications of the dwelling (both exposed and concealed) meet maximum TVOC contents - refer tables sheet</t>
    </r>
  </si>
  <si>
    <r>
      <t xml:space="preserve">All interior </t>
    </r>
    <r>
      <rPr>
        <b/>
        <sz val="9"/>
        <color theme="1"/>
        <rFont val="Calibri"/>
        <family val="2"/>
        <scheme val="minor"/>
      </rPr>
      <t>Engineered Timber</t>
    </r>
    <r>
      <rPr>
        <sz val="9"/>
        <color theme="1"/>
        <rFont val="Calibri"/>
        <family val="2"/>
        <scheme val="minor"/>
      </rPr>
      <t xml:space="preserve"> (e.g. doors, wardrobe doors, floors, plywood, etc.) are less than E1 formaldehyde emitting. </t>
    </r>
  </si>
  <si>
    <t>At least 75% of the site area less area under roof is permeable, for storm water to infiltrate into ground</t>
  </si>
  <si>
    <t xml:space="preserve">Storm water from the roof is effectively managed on site with rain garden, vegetated swale or storm water retention tanks. </t>
  </si>
  <si>
    <t>How many bedrooms are there?</t>
  </si>
  <si>
    <t>In which area is the dwelling located (select one only)?</t>
  </si>
  <si>
    <t>Northland, Auckland or Coromandal</t>
  </si>
  <si>
    <t>Elsewhere in the North Island</t>
  </si>
  <si>
    <t>Queenstown-Lakes, Western Waitaki or Central Otago</t>
  </si>
  <si>
    <t>Elsewhere in the South Island</t>
  </si>
  <si>
    <t>Complete This Column</t>
  </si>
  <si>
    <t>Credit Reference</t>
  </si>
  <si>
    <t>Building Element</t>
  </si>
  <si>
    <t>Building Element R-Value (m2.K/W)</t>
  </si>
  <si>
    <t>Roof</t>
  </si>
  <si>
    <t>Wall</t>
  </si>
  <si>
    <t xml:space="preserve">Floor </t>
  </si>
  <si>
    <t>Windows and glazing</t>
  </si>
  <si>
    <t>Skylights (max 1.5%)</t>
  </si>
  <si>
    <t>Zone 1</t>
  </si>
  <si>
    <t>Zone 2</t>
  </si>
  <si>
    <t>Zone 3A</t>
  </si>
  <si>
    <t>Zone 3B</t>
  </si>
  <si>
    <t>NA</t>
  </si>
  <si>
    <t>State</t>
  </si>
  <si>
    <t>benchmark</t>
  </si>
  <si>
    <t>Points Achieved</t>
  </si>
  <si>
    <t>Element</t>
  </si>
  <si>
    <t>Ceiling</t>
  </si>
  <si>
    <t>Floor</t>
  </si>
  <si>
    <t>Window</t>
  </si>
  <si>
    <t>Skylight</t>
  </si>
  <si>
    <t>NZBC era</t>
  </si>
  <si>
    <t>NZBC Era:-</t>
  </si>
  <si>
    <t>Default R-values for existing homes</t>
  </si>
  <si>
    <t>Existing</t>
  </si>
  <si>
    <t>Built Year</t>
  </si>
  <si>
    <t>Entered Value</t>
  </si>
  <si>
    <r>
      <t>1. Minimum</t>
    </r>
    <r>
      <rPr>
        <b/>
        <sz val="9"/>
        <color theme="1"/>
        <rFont val="Calibri"/>
        <family val="2"/>
        <scheme val="minor"/>
      </rPr>
      <t xml:space="preserve"> Roof + Ceiling</t>
    </r>
    <r>
      <rPr>
        <sz val="9"/>
        <color theme="1"/>
        <rFont val="Calibri"/>
        <family val="2"/>
        <scheme val="minor"/>
      </rPr>
      <t xml:space="preserve"> construction R value </t>
    </r>
  </si>
  <si>
    <r>
      <t>2. Minimum</t>
    </r>
    <r>
      <rPr>
        <b/>
        <sz val="9"/>
        <color theme="1"/>
        <rFont val="Calibri"/>
        <family val="2"/>
        <scheme val="minor"/>
      </rPr>
      <t xml:space="preserve"> Wall</t>
    </r>
    <r>
      <rPr>
        <sz val="9"/>
        <color theme="1"/>
        <rFont val="Calibri"/>
        <family val="2"/>
        <scheme val="minor"/>
      </rPr>
      <t xml:space="preserve"> construction R value</t>
    </r>
  </si>
  <si>
    <r>
      <t>3. Minimum</t>
    </r>
    <r>
      <rPr>
        <b/>
        <sz val="9"/>
        <color theme="1"/>
        <rFont val="Calibri"/>
        <family val="2"/>
        <scheme val="minor"/>
      </rPr>
      <t xml:space="preserve"> Floor</t>
    </r>
    <r>
      <rPr>
        <sz val="9"/>
        <color theme="1"/>
        <rFont val="Calibri"/>
        <family val="2"/>
        <scheme val="minor"/>
      </rPr>
      <t xml:space="preserve"> construction R value </t>
    </r>
  </si>
  <si>
    <r>
      <t xml:space="preserve">4. Minimum </t>
    </r>
    <r>
      <rPr>
        <b/>
        <sz val="9"/>
        <color theme="1"/>
        <rFont val="Calibri"/>
        <family val="2"/>
        <scheme val="minor"/>
      </rPr>
      <t>Window</t>
    </r>
    <r>
      <rPr>
        <sz val="9"/>
        <color theme="1"/>
        <rFont val="Calibri"/>
        <family val="2"/>
        <scheme val="minor"/>
      </rPr>
      <t xml:space="preserve"> R-value (refer to NZS4218:2009 Schedule C)</t>
    </r>
  </si>
  <si>
    <r>
      <t xml:space="preserve">5. Minimum </t>
    </r>
    <r>
      <rPr>
        <b/>
        <sz val="9"/>
        <color theme="1"/>
        <rFont val="Calibri"/>
        <family val="2"/>
        <scheme val="minor"/>
      </rPr>
      <t>Skylight</t>
    </r>
    <r>
      <rPr>
        <sz val="9"/>
        <color theme="1"/>
        <rFont val="Calibri"/>
        <family val="2"/>
        <scheme val="minor"/>
      </rPr>
      <t xml:space="preserve"> R-value (refer to NZS4218:2009 Schedule C)</t>
    </r>
  </si>
  <si>
    <r>
      <t xml:space="preserve">5. No </t>
    </r>
    <r>
      <rPr>
        <b/>
        <sz val="9"/>
        <color theme="1"/>
        <rFont val="Calibri"/>
        <family val="2"/>
        <scheme val="minor"/>
      </rPr>
      <t>Skylights</t>
    </r>
  </si>
  <si>
    <t xml:space="preserve">There is a heat pump dryer </t>
  </si>
  <si>
    <t xml:space="preserve">A washing line in a dedicated space is provided </t>
  </si>
  <si>
    <t xml:space="preserve">At least 25% of the land area (not including area under roof) is vegetated with site-appropriate native species </t>
  </si>
  <si>
    <t>One fruit producing tree or vine per dwelling</t>
  </si>
  <si>
    <t>2m2 of vegetable gardens per dwelling</t>
  </si>
  <si>
    <t>Total Points</t>
  </si>
  <si>
    <t>Mandatory minimums achieved</t>
  </si>
  <si>
    <t>WAT-2</t>
  </si>
  <si>
    <t>Dwelling</t>
  </si>
  <si>
    <t xml:space="preserve">likely to </t>
  </si>
  <si>
    <t>Likely to Achieve 6 Stars?</t>
  </si>
  <si>
    <t>Additional Points</t>
  </si>
  <si>
    <t xml:space="preserve">A heat pump hot water cylinder or is installed </t>
  </si>
  <si>
    <t>An electric hot water cylinder with lagging is installed - including as back up for a solar water heating system (see additional points options)</t>
  </si>
  <si>
    <t>Solar water heating</t>
  </si>
  <si>
    <t>Hide</t>
  </si>
  <si>
    <t>V4</t>
  </si>
  <si>
    <t>SELF-APPRAISAL CHECKLIST</t>
  </si>
  <si>
    <r>
      <t>Conditioned Space (m</t>
    </r>
    <r>
      <rPr>
        <b/>
        <vertAlign val="superscript"/>
        <sz val="10"/>
        <color rgb="FFFFFFFF"/>
        <rFont val="Calibri"/>
        <family val="2"/>
        <scheme val="minor"/>
      </rPr>
      <t>2</t>
    </r>
    <r>
      <rPr>
        <b/>
        <sz val="10"/>
        <color rgb="FFFFFFFF"/>
        <rFont val="Calibri"/>
        <family val="2"/>
        <scheme val="minor"/>
      </rPr>
      <t>) Thresholds Based on Number of bedrooms</t>
    </r>
  </si>
  <si>
    <t>Points</t>
  </si>
  <si>
    <t>POINTS</t>
  </si>
  <si>
    <t>FOR CURRENT SIZE</t>
  </si>
  <si>
    <t>Options</t>
  </si>
  <si>
    <t xml:space="preserve">Heat recovery ventilation system </t>
  </si>
  <si>
    <t xml:space="preserve">All window frames are thermally broken </t>
  </si>
  <si>
    <t>On-site construction waste sorting with a minimum of 3 sorting stations</t>
  </si>
  <si>
    <r>
      <t>An environmental management plan (EMP) has been developed using NZGBC template or approved equivalent.</t>
    </r>
    <r>
      <rPr>
        <sz val="9"/>
        <color rgb="FFFF0000"/>
        <rFont val="Calibri"/>
        <family val="2"/>
        <scheme val="minor"/>
      </rPr>
      <t xml:space="preserve"> (NA for existing dwelling)</t>
    </r>
  </si>
  <si>
    <r>
      <t xml:space="preserve">A minimum of 60% of total waste is reused and/or recycled and/or recovered for the whole construction/refurbishment project  </t>
    </r>
    <r>
      <rPr>
        <sz val="9"/>
        <color rgb="FFFF0000"/>
        <rFont val="Calibri"/>
        <family val="2"/>
        <scheme val="minor"/>
      </rPr>
      <t>(N/A for existing dwelling)</t>
    </r>
  </si>
  <si>
    <r>
      <t>A maximum of 20kg</t>
    </r>
    <r>
      <rPr>
        <sz val="11"/>
        <color theme="1"/>
        <rFont val="Calibri"/>
        <family val="2"/>
        <scheme val="minor"/>
      </rPr>
      <t xml:space="preserve"> </t>
    </r>
    <r>
      <rPr>
        <sz val="9"/>
        <color theme="1"/>
        <rFont val="Calibri"/>
        <family val="2"/>
        <scheme val="minor"/>
      </rPr>
      <t xml:space="preserve">is sent to landfill/cleanfill per m2 of gross floor area for the whole construction/refurbishment project </t>
    </r>
    <r>
      <rPr>
        <sz val="9"/>
        <color rgb="FFFF0000"/>
        <rFont val="Calibri"/>
        <family val="2"/>
        <scheme val="minor"/>
      </rPr>
      <t>(N/A for existing dwelling)</t>
    </r>
  </si>
  <si>
    <t xml:space="preserve">Materials </t>
  </si>
  <si>
    <r>
      <t xml:space="preserve">Prepare and implement a Site Waste Minimisation Plan in accordance with REBRI guidelines. </t>
    </r>
    <r>
      <rPr>
        <sz val="9"/>
        <color rgb="FFFF0000"/>
        <rFont val="Calibri"/>
        <family val="2"/>
        <scheme val="minor"/>
      </rPr>
      <t>(N/A for existing dwelling)</t>
    </r>
  </si>
  <si>
    <t>Where an item is N/A, leave box unchecked</t>
  </si>
  <si>
    <t>6 Homestar Minimum Construction R-Values</t>
  </si>
  <si>
    <t xml:space="preserve">Paint Type  </t>
  </si>
  <si>
    <t>Maximum TVOC content</t>
  </si>
  <si>
    <t>(g/L of  wet paint)</t>
  </si>
  <si>
    <t xml:space="preserve">Low sheen (interior)  </t>
  </si>
  <si>
    <t xml:space="preserve">Low sheen (exterior)  </t>
  </si>
  <si>
    <t xml:space="preserve">Flat (interior) - washable  </t>
  </si>
  <si>
    <t xml:space="preserve">Flat (interior) - ceiling  </t>
  </si>
  <si>
    <t xml:space="preserve">Flat (exterior)  </t>
  </si>
  <si>
    <t xml:space="preserve">Gloss (interior)  </t>
  </si>
  <si>
    <t xml:space="preserve">Gloss (exterior)  </t>
  </si>
  <si>
    <t xml:space="preserve">Stains and varnishes  </t>
  </si>
  <si>
    <t>Sealers and Primers</t>
  </si>
  <si>
    <t xml:space="preserve">Exterior timber primer  </t>
  </si>
  <si>
    <t xml:space="preserve">Interior sealer  </t>
  </si>
  <si>
    <t xml:space="preserve">Latex primer (for galvanised iron and zincalume) </t>
  </si>
  <si>
    <t>Undercoats</t>
  </si>
  <si>
    <t xml:space="preserve">Exterior latex  </t>
  </si>
  <si>
    <t xml:space="preserve">Interior latex  </t>
  </si>
  <si>
    <t>Performance Coatings</t>
  </si>
  <si>
    <t>One and two pack performance coatings for floors*</t>
  </si>
  <si>
    <t>Intumescent Paints</t>
  </si>
  <si>
    <t>*EU Directive</t>
  </si>
  <si>
    <t>MAT-2 Maximum VOC Limits for Applied Coatings (Paints)</t>
  </si>
  <si>
    <t>Product Type</t>
  </si>
  <si>
    <t>Maximum TVOC content*</t>
  </si>
  <si>
    <t>(g/L of  product)</t>
  </si>
  <si>
    <t xml:space="preserve">Indoor carpet adhesive </t>
  </si>
  <si>
    <t>Carpet pad adhesive</t>
  </si>
  <si>
    <t>Wood flooring and laminate adhesive</t>
  </si>
  <si>
    <t>Rubber flooring adhesive</t>
  </si>
  <si>
    <t>Sub-floor adhesive</t>
  </si>
  <si>
    <t>Ceramic tile adhesive</t>
  </si>
  <si>
    <t>Cove base adhesive</t>
  </si>
  <si>
    <t>Dry wall &amp; panel adhesive</t>
  </si>
  <si>
    <t>Multipurpose construction adhesive*</t>
  </si>
  <si>
    <t>Structural glazing adhesive</t>
  </si>
  <si>
    <t>Architectural sealants*</t>
  </si>
  <si>
    <t>Sealants used to enhance the fire and water-proofing properties are included.</t>
  </si>
  <si>
    <t>*N.B. clause in information above the table for Multipurpose and Architectural Sealants.</t>
  </si>
  <si>
    <t>MAT-2 Maximum VOC Limits for Adhesives and Sealants</t>
  </si>
  <si>
    <t>Test Protocol</t>
  </si>
  <si>
    <t xml:space="preserve">E1 Emission limit/ </t>
  </si>
  <si>
    <t>Unit of measurements</t>
  </si>
  <si>
    <t>AS/NZS 2269:2004 -  testing procedure AS/NZS 2098.11:2005 method 10 for plywood         </t>
  </si>
  <si>
    <t>&lt; 1.0 mg/L</t>
  </si>
  <si>
    <t>AS/NZS 1859.1:2004 - particle board, with use of testing procedure AS/NZS 4266.16:2004 method 16</t>
  </si>
  <si>
    <t>&lt; 1.5 mg/L</t>
  </si>
  <si>
    <t>AS/NZS 1859.2:2004 - MDF, with use of testing procedure AS/NZS 4266.16:2004 method 16</t>
  </si>
  <si>
    <t>JIS A 5908:2003 – particle board and plywood, with use of testing procedure JIS A 1460</t>
  </si>
  <si>
    <t>JIS A 5905:2003 - MDF, with use of testing procedure JIS A 1460</t>
  </si>
  <si>
    <t>JIS A1901 (not applicable to plywood)</t>
  </si>
  <si>
    <t>ASTM D5116</t>
  </si>
  <si>
    <t>&lt;0.1 (+/- 0.0005) mg/m²hr (may also be represented as  mg/m²/hr)</t>
  </si>
  <si>
    <t>ISO 16000 part 9, 10 and 11 (also known as EN 13419)</t>
  </si>
  <si>
    <t>ASTM D6007</t>
  </si>
  <si>
    <t>0.12mg/m³*</t>
  </si>
  <si>
    <t>ASTM E1333</t>
  </si>
  <si>
    <t>0.12mg/m³**</t>
  </si>
  <si>
    <t>EN 717-1 (also known as DIN EN 717-1)</t>
  </si>
  <si>
    <t>0.12 mg/m³</t>
  </si>
  <si>
    <t>EN 717-2 (also known as DIN EN 717-2)</t>
  </si>
  <si>
    <t>3.5 mg/m²hr (may also be represented as mg/m²/hr).</t>
  </si>
  <si>
    <t>*The test report must confirm that the conditions of Table 1 comply for the particular wood product type, the final results must be presented in EN 717-1 equivalent (as presented in the table) using the correlation ratio of 0.98.</t>
  </si>
  <si>
    <t>** The final results must be presented in EN 717-1 equivalent (as presented in the table), using the correlation ratio of 0.98.</t>
  </si>
  <si>
    <t>MAT-2 Maximum VOC Limits for Engineered Wood Products</t>
  </si>
  <si>
    <t>Status:</t>
  </si>
  <si>
    <r>
      <t>What is the floor area of the house excluding any attached garages or storage rooms (m</t>
    </r>
    <r>
      <rPr>
        <vertAlign val="superscript"/>
        <sz val="11"/>
        <color theme="1"/>
        <rFont val="Calibri"/>
        <family val="2"/>
        <scheme val="minor"/>
      </rPr>
      <t>2</t>
    </r>
    <r>
      <rPr>
        <sz val="11"/>
        <color theme="1"/>
        <rFont val="Calibri"/>
        <family val="2"/>
        <scheme val="minor"/>
      </rPr>
      <t>)?</t>
    </r>
  </si>
  <si>
    <t>For the current Homestar Tool, you can download the Technical Manual here</t>
  </si>
  <si>
    <t>Central Plateau of North Island (e.g. Taupo, Ruapehu)</t>
  </si>
  <si>
    <t>Points Available</t>
  </si>
  <si>
    <r>
      <t xml:space="preserve">The NEW dwelling is confirmed to achieve following construction R-values </t>
    </r>
    <r>
      <rPr>
        <b/>
        <sz val="9"/>
        <color rgb="FFFF0000"/>
        <rFont val="Calibri"/>
        <family val="2"/>
        <scheme val="minor"/>
      </rPr>
      <t>(Leave this blank if the dwelling is existing, has not undergone a major refurbishment and the R-values are unknown)</t>
    </r>
  </si>
  <si>
    <t xml:space="preserve">Semi gloss (interior)  </t>
  </si>
  <si>
    <t xml:space="preserve">Semi gloss (exterior)  </t>
  </si>
  <si>
    <t>If this is NOT, in which year was it constructed (YYYY)?</t>
  </si>
  <si>
    <t>Is this a new / significantly refurbished dwelling (within the last two years)?</t>
  </si>
  <si>
    <t>If this dwelling is NOT new or significantly refurbished in the last two years,</t>
  </si>
  <si>
    <t>Do you know the insulation details?</t>
  </si>
  <si>
    <t>This checklist will help you judge if your home is on track to achieve 6 Hoemstar or higher!</t>
  </si>
  <si>
    <t>EHC-5</t>
  </si>
  <si>
    <t>EHC-5, WAT-1</t>
  </si>
  <si>
    <t>EHC-4</t>
  </si>
  <si>
    <t xml:space="preserve">Where the dwelling is located within 800m of at least 1 public transport services offering daily transport services </t>
  </si>
  <si>
    <t xml:space="preserve">Where the dwelling is located within 800m of four key amenities </t>
  </si>
  <si>
    <t xml:space="preserve">Where the dwelling is located on a site that has previously experienced development </t>
  </si>
  <si>
    <t>Note that this appraisal checklist is based on  Homestar V4</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</si>
</sst>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scheme val="minor"/>
    </font>
    <font>
      <sz val="11"/>
      <color theme="1"/>
      <name val="Calibri"/>
      <family val="2"/>
      <scheme val="minor"/>
    </font>
    <font>
      <sz val="11"/>
      <color rgb="FFFF0000"/>
      <name val="Calibri"/>
      <family val="2"/>
      <scheme val="minor"/>
    </font>
    <font>
      <sz val="9"/>
      <color theme="1"/>
      <name val="Calibri"/>
      <family val="2"/>
      <scheme val="minor"/>
    </font>
    <font>
      <b/>
      <sz val="9"/>
      <color theme="1"/>
      <name val="Calibri"/>
      <family val="2"/>
      <scheme val="minor"/>
    </font>
    <font>
      <b/>
      <i/>
      <sz val="9"/>
      <color theme="1"/>
      <name val="Calibri"/>
      <family val="2"/>
      <scheme val="minor"/>
    </font>
    <font>
      <sz val="10"/>
      <color rgb="FF4D4D4D"/>
      <name val="Calibri"/>
      <family val="2"/>
      <scheme val="minor"/>
    </font>
    <font>
      <b/>
      <sz val="10"/>
      <color rgb="FF4D4D4D"/>
      <name val="Calibri"/>
      <family val="2"/>
      <scheme val="minor"/>
    </font>
    <font>
      <sz val="10"/>
      <name val="Calibri"/>
      <family val="2"/>
      <scheme val="minor"/>
    </font>
    <font>
      <sz val="9"/>
      <color rgb="FFFF0000"/>
      <name val="Calibri"/>
      <family val="2"/>
      <scheme val="minor"/>
    </font>
    <font>
      <b/>
      <sz val="9"/>
      <color rgb="FFFF0000"/>
      <name val="Calibri"/>
      <family val="2"/>
      <scheme val="minor"/>
    </font>
    <font>
      <sz val="10"/>
      <color theme="1"/>
      <name val="Calibri"/>
      <family val="2"/>
      <scheme val="minor"/>
    </font>
    <font>
      <b/>
      <sz val="10"/>
      <color theme="1"/>
      <name val="Arial"/>
      <family val="2"/>
    </font>
    <font>
      <sz val="10"/>
      <color theme="1"/>
      <name val="Arial"/>
      <family val="2"/>
    </font>
    <font>
      <b/>
      <u/>
      <sz val="10"/>
      <color theme="1"/>
      <name val="Arial"/>
      <family val="2"/>
    </font>
    <font>
      <i/>
      <sz val="10"/>
      <name val="Arial"/>
      <family val="2"/>
    </font>
    <font>
      <sz val="16"/>
      <color theme="1"/>
      <name val="Calibri"/>
      <family val="2"/>
      <scheme val="minor"/>
    </font>
    <font>
      <b/>
      <i/>
      <sz val="11"/>
      <color theme="3" tint="0.39997558519241921"/>
      <name val="Calibri"/>
      <family val="2"/>
      <scheme val="minor"/>
    </font>
    <font>
      <sz val="24"/>
      <color rgb="FF00B050"/>
      <name val="Calibri"/>
      <family val="2"/>
      <scheme val="minor"/>
    </font>
    <font>
      <sz val="48"/>
      <color rgb="FF00B050"/>
      <name val="Calibri"/>
      <family val="2"/>
      <scheme val="minor"/>
    </font>
    <font>
      <b/>
      <sz val="10"/>
      <color rgb="FFFFFFFF"/>
      <name val="Calibri"/>
      <family val="2"/>
      <scheme val="minor"/>
    </font>
    <font>
      <b/>
      <vertAlign val="superscript"/>
      <sz val="10"/>
      <color rgb="FFFFFFFF"/>
      <name val="Calibri"/>
      <family val="2"/>
      <scheme val="minor"/>
    </font>
    <font>
      <sz val="10"/>
      <color rgb="FF000000"/>
      <name val="Calibri"/>
      <family val="2"/>
      <scheme val="minor"/>
    </font>
    <font>
      <sz val="11"/>
      <color rgb="FF000000"/>
      <name val="Calibri"/>
      <family val="2"/>
      <scheme val="minor"/>
    </font>
    <font>
      <b/>
      <sz val="10"/>
      <color rgb="FF000000"/>
      <name val="Calibri"/>
      <family val="2"/>
      <scheme val="minor"/>
    </font>
    <font>
      <b/>
      <sz val="11"/>
      <color rgb="FF00B050"/>
      <name val="Calibri"/>
      <family val="2"/>
      <scheme val="minor"/>
    </font>
    <font>
      <i/>
      <sz val="9"/>
      <color theme="1"/>
      <name val="Calibri"/>
      <family val="2"/>
    </font>
    <font>
      <b/>
      <i/>
      <sz val="11"/>
      <color rgb="FF00B050"/>
      <name val="Calibri"/>
      <family val="2"/>
      <scheme val="minor"/>
    </font>
    <font>
      <vertAlign val="superscript"/>
      <sz val="11"/>
      <color theme="1"/>
      <name val="Calibri"/>
      <family val="2"/>
      <scheme val="minor"/>
    </font>
    <font>
      <u/>
      <sz val="11"/>
      <color theme="10"/>
      <name val="Calibri"/>
      <family val="2"/>
      <scheme val="minor"/>
    </font>
    <font>
      <sz val="28"/>
      <color rgb="FF00B050"/>
      <name val="Calibri"/>
      <family val="2"/>
      <scheme val="minor"/>
    </font>
    <font>
      <i/>
      <sz val="11"/>
      <color theme="0" tint="-0.499984740745262"/>
      <name val="Calibri"/>
      <family val="2"/>
      <scheme val="minor"/>
    </font>
  </fonts>
  <fills count="12">
    <fill>
      <patternFill patternType="none"/>
    </fill>
    <fill>
      <patternFill patternType="gray125"/>
    </fill>
    <fill>
      <patternFill patternType="solid">
        <fgColor rgb="FF80C687"/>
        <bgColor indexed="64"/>
      </patternFill>
    </fill>
    <fill>
      <patternFill patternType="solid">
        <fgColor rgb="FF9BBB59"/>
        <bgColor indexed="64"/>
      </patternFill>
    </fill>
    <fill>
      <patternFill patternType="solid">
        <fgColor rgb="FFFFFF00"/>
        <bgColor indexed="64"/>
      </patternFill>
    </fill>
    <fill>
      <patternFill patternType="solid">
        <fgColor theme="2"/>
        <bgColor indexed="64"/>
      </patternFill>
    </fill>
    <fill>
      <patternFill patternType="solid">
        <fgColor theme="6" tint="0.79998168889431442"/>
        <bgColor indexed="64"/>
      </patternFill>
    </fill>
    <fill>
      <patternFill patternType="solid">
        <fgColor rgb="FFFFFFFF"/>
        <bgColor indexed="64"/>
      </patternFill>
    </fill>
    <fill>
      <patternFill patternType="solid">
        <fgColor theme="6" tint="0.59999389629810485"/>
        <bgColor indexed="64"/>
      </patternFill>
    </fill>
    <fill>
      <patternFill patternType="solid">
        <fgColor rgb="FF009D32"/>
        <bgColor indexed="64"/>
      </patternFill>
    </fill>
    <fill>
      <patternFill patternType="solid">
        <fgColor rgb="FFD9D9D9"/>
        <bgColor indexed="64"/>
      </patternFill>
    </fill>
    <fill>
      <patternFill patternType="solid">
        <fgColor rgb="FF80808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rgb="FF00B050"/>
      </bottom>
      <diagonal/>
    </border>
    <border>
      <left/>
      <right style="thin">
        <color rgb="FF00B050"/>
      </right>
      <top/>
      <bottom style="thin">
        <color rgb="FF00B050"/>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style="medium">
        <color rgb="FF777777"/>
      </left>
      <right/>
      <top style="medium">
        <color rgb="FF777777"/>
      </top>
      <bottom style="medium">
        <color rgb="FF777777"/>
      </bottom>
      <diagonal/>
    </border>
    <border>
      <left/>
      <right/>
      <top style="medium">
        <color rgb="FF777777"/>
      </top>
      <bottom style="medium">
        <color rgb="FF777777"/>
      </bottom>
      <diagonal/>
    </border>
    <border>
      <left/>
      <right style="medium">
        <color rgb="FF777777"/>
      </right>
      <top style="medium">
        <color rgb="FF777777"/>
      </top>
      <bottom style="medium">
        <color rgb="FF777777"/>
      </bottom>
      <diagonal/>
    </border>
    <border>
      <left/>
      <right style="medium">
        <color rgb="FF777777"/>
      </right>
      <top/>
      <bottom style="medium">
        <color rgb="FF777777"/>
      </bottom>
      <diagonal/>
    </border>
    <border>
      <left style="medium">
        <color rgb="FF777777"/>
      </left>
      <right style="medium">
        <color rgb="FF777777"/>
      </right>
      <top/>
      <bottom style="medium">
        <color rgb="FF777777"/>
      </bottom>
      <diagonal/>
    </border>
    <border>
      <left style="medium">
        <color rgb="FF777777"/>
      </left>
      <right style="medium">
        <color rgb="FF777777"/>
      </right>
      <top style="medium">
        <color rgb="FF777777"/>
      </top>
      <bottom/>
      <diagonal/>
    </border>
    <border>
      <left style="medium">
        <color indexed="64"/>
      </left>
      <right/>
      <top style="medium">
        <color indexed="64"/>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s>
  <cellStyleXfs count="4">
    <xf numFmtId="0" fontId="0" fillId="0" borderId="0"/>
    <xf numFmtId="0" fontId="11" fillId="0" borderId="0"/>
    <xf numFmtId="0" fontId="1" fillId="0" borderId="0"/>
    <xf numFmtId="0" fontId="29" fillId="0" borderId="0" applyNumberFormat="0" applyFill="0" applyBorder="0" applyAlignment="0" applyProtection="0"/>
  </cellStyleXfs>
  <cellXfs count="127">
    <xf numFmtId="0" fontId="0" fillId="0" borderId="0" xfId="0"/>
    <xf numFmtId="0" fontId="3" fillId="2" borderId="1" xfId="0" applyFont="1" applyFill="1" applyBorder="1" applyAlignment="1">
      <alignment vertical="center" wrapText="1"/>
    </xf>
    <xf numFmtId="0" fontId="4" fillId="2" borderId="2" xfId="0" applyFont="1" applyFill="1" applyBorder="1" applyAlignment="1">
      <alignment vertical="center" wrapText="1"/>
    </xf>
    <xf numFmtId="0" fontId="4" fillId="3" borderId="3" xfId="0" applyFont="1" applyFill="1" applyBorder="1" applyAlignment="1">
      <alignment vertical="center" wrapText="1"/>
    </xf>
    <xf numFmtId="0" fontId="7" fillId="0" borderId="1"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center" vertical="center" wrapText="1"/>
    </xf>
    <xf numFmtId="0" fontId="7" fillId="0" borderId="9" xfId="0" applyFont="1" applyBorder="1" applyAlignment="1">
      <alignment horizontal="justify" vertical="center" wrapText="1"/>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Fill="1" applyBorder="1" applyAlignment="1">
      <alignment horizontal="center" vertical="center" wrapText="1"/>
    </xf>
    <xf numFmtId="0" fontId="4" fillId="2" borderId="0" xfId="0" applyFont="1" applyFill="1" applyBorder="1" applyAlignment="1">
      <alignment vertical="center" wrapText="1"/>
    </xf>
    <xf numFmtId="0" fontId="12" fillId="0" borderId="0" xfId="1" applyFont="1"/>
    <xf numFmtId="0" fontId="13" fillId="0" borderId="0" xfId="1" applyFont="1" applyProtection="1"/>
    <xf numFmtId="0" fontId="13" fillId="0" borderId="0" xfId="1" applyFont="1" applyAlignment="1" applyProtection="1">
      <alignment horizontal="center"/>
    </xf>
    <xf numFmtId="0" fontId="14" fillId="0" borderId="0" xfId="1" applyFont="1"/>
    <xf numFmtId="0" fontId="14" fillId="0" borderId="0" xfId="1" applyFont="1" applyProtection="1"/>
    <xf numFmtId="0" fontId="14" fillId="0" borderId="0" xfId="1" applyFont="1" applyAlignment="1" applyProtection="1">
      <alignment horizontal="center"/>
    </xf>
    <xf numFmtId="0" fontId="13" fillId="0" borderId="0" xfId="1" applyFont="1"/>
    <xf numFmtId="0" fontId="15" fillId="0" borderId="0" xfId="2" applyFont="1" applyFill="1"/>
    <xf numFmtId="0" fontId="15" fillId="0" borderId="0" xfId="2" applyFont="1" applyFill="1" applyProtection="1"/>
    <xf numFmtId="0" fontId="13" fillId="0" borderId="0" xfId="2" applyFont="1" applyFill="1" applyProtection="1"/>
    <xf numFmtId="0" fontId="13" fillId="0" borderId="0" xfId="2" applyFont="1" applyFill="1" applyBorder="1" applyAlignment="1" applyProtection="1">
      <alignment horizontal="center"/>
    </xf>
    <xf numFmtId="0" fontId="7" fillId="0" borderId="0" xfId="0" applyFont="1" applyFill="1" applyBorder="1" applyAlignment="1">
      <alignment horizontal="justify" vertical="center" wrapText="1"/>
    </xf>
    <xf numFmtId="0" fontId="0" fillId="4" borderId="0" xfId="0" applyFill="1"/>
    <xf numFmtId="0" fontId="0" fillId="7" borderId="0" xfId="0" applyFill="1"/>
    <xf numFmtId="0" fontId="0" fillId="7" borderId="0" xfId="0" applyFill="1" applyAlignment="1">
      <alignment horizontal="left" indent="3"/>
    </xf>
    <xf numFmtId="0" fontId="16" fillId="7" borderId="0" xfId="0" applyFont="1" applyFill="1" applyAlignment="1">
      <alignment wrapText="1"/>
    </xf>
    <xf numFmtId="0" fontId="17" fillId="7" borderId="0" xfId="0" applyFont="1" applyFill="1"/>
    <xf numFmtId="0" fontId="0" fillId="6" borderId="15" xfId="0" applyFill="1" applyBorder="1"/>
    <xf numFmtId="0" fontId="18" fillId="7" borderId="0" xfId="0" applyFont="1" applyFill="1" applyAlignment="1">
      <alignment horizontal="center" vertical="top"/>
    </xf>
    <xf numFmtId="0" fontId="3" fillId="7" borderId="3" xfId="0" applyFont="1" applyFill="1" applyBorder="1" applyAlignment="1">
      <alignment vertical="center" wrapText="1"/>
    </xf>
    <xf numFmtId="0" fontId="3" fillId="7" borderId="4" xfId="0" applyFont="1" applyFill="1" applyBorder="1" applyAlignment="1">
      <alignment horizontal="center" vertical="center" wrapText="1"/>
    </xf>
    <xf numFmtId="0" fontId="3" fillId="7" borderId="4" xfId="0" applyFont="1" applyFill="1" applyBorder="1" applyAlignment="1">
      <alignment vertical="center" wrapText="1"/>
    </xf>
    <xf numFmtId="0" fontId="3" fillId="7" borderId="5" xfId="0" applyFont="1" applyFill="1" applyBorder="1" applyAlignment="1">
      <alignment vertical="center" wrapText="1"/>
    </xf>
    <xf numFmtId="0" fontId="3" fillId="7" borderId="9" xfId="0" applyFont="1" applyFill="1" applyBorder="1" applyAlignment="1">
      <alignment vertical="center" wrapText="1"/>
    </xf>
    <xf numFmtId="0" fontId="3" fillId="7" borderId="6" xfId="0" applyFont="1" applyFill="1" applyBorder="1" applyAlignment="1">
      <alignment horizontal="center" vertical="center" wrapText="1"/>
    </xf>
    <xf numFmtId="0" fontId="3" fillId="7" borderId="1" xfId="0" applyFont="1" applyFill="1" applyBorder="1" applyAlignment="1">
      <alignment vertical="center" wrapText="1"/>
    </xf>
    <xf numFmtId="0" fontId="3" fillId="7" borderId="2"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5" xfId="0" applyFont="1" applyFill="1" applyBorder="1" applyAlignment="1">
      <alignment horizontal="left" vertical="center" wrapText="1" indent="3"/>
    </xf>
    <xf numFmtId="0" fontId="3" fillId="7" borderId="5" xfId="0" applyFont="1" applyFill="1" applyBorder="1" applyAlignment="1">
      <alignment horizontal="left" vertical="center" wrapText="1" indent="4"/>
    </xf>
    <xf numFmtId="0" fontId="3" fillId="7" borderId="3" xfId="0" applyFont="1" applyFill="1" applyBorder="1" applyAlignment="1">
      <alignment horizontal="left" vertical="center" wrapText="1" indent="3"/>
    </xf>
    <xf numFmtId="0" fontId="20" fillId="9" borderId="21"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22" fillId="0" borderId="21" xfId="0" applyFont="1" applyBorder="1" applyAlignment="1">
      <alignment horizontal="center" vertical="center"/>
    </xf>
    <xf numFmtId="0" fontId="22" fillId="0" borderId="20" xfId="0" applyFont="1" applyBorder="1" applyAlignment="1">
      <alignment horizontal="center" vertical="center"/>
    </xf>
    <xf numFmtId="0" fontId="23" fillId="0" borderId="4" xfId="0" applyFont="1" applyBorder="1" applyAlignment="1">
      <alignment horizontal="center" vertical="center"/>
    </xf>
    <xf numFmtId="0" fontId="24" fillId="10" borderId="21" xfId="0" applyFont="1" applyFill="1" applyBorder="1" applyAlignment="1">
      <alignment horizontal="center" vertical="center"/>
    </xf>
    <xf numFmtId="0" fontId="24" fillId="10" borderId="20" xfId="0" applyFont="1" applyFill="1" applyBorder="1" applyAlignment="1">
      <alignment horizontal="center" vertical="center"/>
    </xf>
    <xf numFmtId="0" fontId="24" fillId="10" borderId="4"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5" borderId="4" xfId="0" applyFont="1" applyFill="1" applyBorder="1" applyAlignment="1" applyProtection="1">
      <alignment vertical="center" wrapText="1"/>
      <protection locked="0"/>
    </xf>
    <xf numFmtId="0" fontId="3" fillId="5" borderId="6" xfId="0" applyFont="1" applyFill="1" applyBorder="1" applyAlignment="1" applyProtection="1">
      <alignment vertical="center" wrapText="1"/>
      <protection locked="0"/>
    </xf>
    <xf numFmtId="0" fontId="2" fillId="7" borderId="0" xfId="0" applyFont="1" applyFill="1"/>
    <xf numFmtId="0" fontId="25" fillId="7" borderId="0" xfId="0" applyFont="1" applyFill="1"/>
    <xf numFmtId="0" fontId="7" fillId="7" borderId="1" xfId="0" applyFont="1" applyFill="1" applyBorder="1" applyAlignment="1">
      <alignment horizontal="justify" vertical="center" wrapText="1"/>
    </xf>
    <xf numFmtId="0" fontId="7" fillId="7" borderId="3" xfId="0" applyFont="1" applyFill="1" applyBorder="1" applyAlignment="1">
      <alignment horizontal="justify" vertical="center" wrapText="1"/>
    </xf>
    <xf numFmtId="0" fontId="7" fillId="7"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7" fillId="7" borderId="9" xfId="0" applyFont="1" applyFill="1" applyBorder="1" applyAlignment="1">
      <alignment horizontal="justify" vertical="center" wrapText="1"/>
    </xf>
    <xf numFmtId="0" fontId="8" fillId="7" borderId="6" xfId="0" applyFont="1" applyFill="1" applyBorder="1" applyAlignment="1">
      <alignment horizontal="center" vertical="center" wrapText="1"/>
    </xf>
    <xf numFmtId="0" fontId="20" fillId="11" borderId="10" xfId="0" applyFont="1" applyFill="1" applyBorder="1" applyAlignment="1">
      <alignment horizontal="justify" vertical="center" wrapText="1"/>
    </xf>
    <xf numFmtId="0" fontId="20" fillId="11" borderId="4" xfId="0" applyFont="1" applyFill="1" applyBorder="1" applyAlignment="1">
      <alignment horizontal="justify" vertical="center" wrapText="1"/>
    </xf>
    <xf numFmtId="0" fontId="6" fillId="7" borderId="3" xfId="0" applyFont="1" applyFill="1" applyBorder="1" applyAlignment="1">
      <alignment horizontal="justify" vertical="center" wrapText="1"/>
    </xf>
    <xf numFmtId="0" fontId="6" fillId="7" borderId="4" xfId="0" applyFont="1" applyFill="1" applyBorder="1" applyAlignment="1">
      <alignment horizontal="justify" vertical="center" wrapText="1"/>
    </xf>
    <xf numFmtId="0" fontId="6" fillId="7" borderId="26" xfId="0" applyFont="1" applyFill="1" applyBorder="1" applyAlignment="1">
      <alignment horizontal="justify" vertical="center" wrapText="1"/>
    </xf>
    <xf numFmtId="0" fontId="20" fillId="11" borderId="25" xfId="0" applyFont="1" applyFill="1" applyBorder="1" applyAlignment="1">
      <alignment horizontal="left" vertical="center" wrapText="1"/>
    </xf>
    <xf numFmtId="0" fontId="20" fillId="11" borderId="26" xfId="0" applyFont="1" applyFill="1" applyBorder="1" applyAlignment="1">
      <alignment horizontal="left" vertical="center" wrapText="1"/>
    </xf>
    <xf numFmtId="0" fontId="3" fillId="7" borderId="4" xfId="0" applyFont="1" applyFill="1" applyBorder="1" applyAlignment="1" applyProtection="1">
      <alignment vertical="center" wrapText="1"/>
      <protection locked="0"/>
    </xf>
    <xf numFmtId="0" fontId="3" fillId="7" borderId="6" xfId="0" applyFont="1" applyFill="1" applyBorder="1" applyAlignment="1" applyProtection="1">
      <alignment vertical="center" wrapText="1"/>
      <protection locked="0"/>
    </xf>
    <xf numFmtId="0" fontId="3" fillId="7" borderId="1" xfId="0" applyFont="1" applyFill="1" applyBorder="1" applyAlignment="1" applyProtection="1">
      <alignment vertical="center" wrapText="1"/>
      <protection locked="0"/>
    </xf>
    <xf numFmtId="0" fontId="3" fillId="7" borderId="9" xfId="0" applyFont="1" applyFill="1" applyBorder="1" applyAlignment="1" applyProtection="1">
      <alignment vertical="center" wrapText="1"/>
      <protection locked="0"/>
    </xf>
    <xf numFmtId="0" fontId="0" fillId="0" borderId="0" xfId="0" applyProtection="1">
      <protection locked="0"/>
    </xf>
    <xf numFmtId="0" fontId="0" fillId="0" borderId="0" xfId="0" applyAlignment="1" applyProtection="1">
      <alignment horizontal="center"/>
      <protection locked="0"/>
    </xf>
    <xf numFmtId="0" fontId="0" fillId="7" borderId="0" xfId="0" applyFill="1" applyProtection="1">
      <protection locked="0"/>
    </xf>
    <xf numFmtId="0" fontId="0" fillId="5" borderId="16"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27" fillId="7" borderId="0" xfId="0" applyFont="1" applyFill="1"/>
    <xf numFmtId="0" fontId="29" fillId="7" borderId="0" xfId="3" applyFill="1" applyProtection="1"/>
    <xf numFmtId="0" fontId="0" fillId="6" borderId="15" xfId="0" applyFill="1" applyBorder="1" applyAlignment="1">
      <alignment wrapText="1"/>
    </xf>
    <xf numFmtId="0" fontId="0" fillId="7" borderId="0" xfId="0" applyFill="1" applyAlignment="1">
      <alignment vertical="top"/>
    </xf>
    <xf numFmtId="0" fontId="0" fillId="7" borderId="15" xfId="0" applyFill="1" applyBorder="1" applyAlignment="1">
      <alignment horizontal="left" wrapText="1" indent="3"/>
    </xf>
    <xf numFmtId="0" fontId="0" fillId="7" borderId="15" xfId="0" applyFill="1" applyBorder="1" applyAlignment="1">
      <alignment horizontal="left" indent="3"/>
    </xf>
    <xf numFmtId="0" fontId="0" fillId="8" borderId="15" xfId="0" applyFill="1" applyBorder="1" applyAlignment="1">
      <alignment wrapText="1"/>
    </xf>
    <xf numFmtId="0" fontId="0" fillId="8" borderId="15" xfId="0" applyFill="1" applyBorder="1" applyAlignment="1">
      <alignment horizontal="left" wrapText="1"/>
    </xf>
    <xf numFmtId="0" fontId="0" fillId="8" borderId="0" xfId="0" applyFill="1"/>
    <xf numFmtId="0" fontId="30" fillId="7" borderId="0" xfId="0" applyFont="1" applyFill="1" applyAlignment="1">
      <alignment horizontal="center" vertical="top"/>
    </xf>
    <xf numFmtId="0" fontId="31" fillId="7" borderId="13" xfId="0" applyFont="1" applyFill="1" applyBorder="1" applyAlignment="1">
      <alignment wrapText="1"/>
    </xf>
    <xf numFmtId="0" fontId="19" fillId="7" borderId="0" xfId="0" applyFont="1" applyFill="1" applyAlignment="1">
      <alignment horizontal="left" vertical="center"/>
    </xf>
    <xf numFmtId="0" fontId="3" fillId="7" borderId="9"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9" xfId="0" applyFont="1" applyFill="1" applyBorder="1" applyAlignment="1" applyProtection="1">
      <alignment vertical="center" wrapText="1"/>
      <protection locked="0"/>
    </xf>
    <xf numFmtId="0" fontId="3" fillId="7" borderId="5" xfId="0" applyFont="1" applyFill="1" applyBorder="1" applyAlignment="1" applyProtection="1">
      <alignment vertical="center" wrapText="1"/>
      <protection locked="0"/>
    </xf>
    <xf numFmtId="0" fontId="3" fillId="7" borderId="3" xfId="0" applyFont="1" applyFill="1" applyBorder="1" applyAlignment="1" applyProtection="1">
      <alignment vertical="center" wrapText="1"/>
      <protection locked="0"/>
    </xf>
    <xf numFmtId="0" fontId="0" fillId="7" borderId="7" xfId="0" applyFill="1" applyBorder="1" applyAlignment="1">
      <alignment vertical="center" wrapText="1"/>
    </xf>
    <xf numFmtId="0" fontId="0" fillId="7" borderId="8" xfId="0" applyFill="1" applyBorder="1" applyAlignment="1">
      <alignment vertical="center" wrapText="1"/>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9" xfId="0" applyFont="1" applyFill="1" applyBorder="1" applyAlignment="1" applyProtection="1">
      <alignment horizontal="center" vertical="center" wrapText="1"/>
      <protection locked="0"/>
    </xf>
    <xf numFmtId="0" fontId="3" fillId="7" borderId="3" xfId="0" applyFont="1" applyFill="1" applyBorder="1" applyAlignment="1" applyProtection="1">
      <alignment horizontal="center" vertical="center" wrapText="1"/>
      <protection locked="0"/>
    </xf>
    <xf numFmtId="0" fontId="20" fillId="11" borderId="9" xfId="0" applyFont="1" applyFill="1" applyBorder="1" applyAlignment="1">
      <alignment horizontal="justify" vertical="center" wrapText="1"/>
    </xf>
    <xf numFmtId="0" fontId="20" fillId="11" borderId="3" xfId="0" applyFont="1" applyFill="1" applyBorder="1" applyAlignment="1">
      <alignment horizontal="justify" vertical="center" wrapText="1"/>
    </xf>
    <xf numFmtId="0" fontId="6" fillId="7" borderId="23" xfId="0" applyFont="1" applyFill="1" applyBorder="1" applyAlignment="1">
      <alignment horizontal="justify" vertical="center" wrapText="1"/>
    </xf>
    <xf numFmtId="0" fontId="6" fillId="7" borderId="10" xfId="0" applyFont="1" applyFill="1" applyBorder="1" applyAlignment="1">
      <alignment horizontal="justify" vertical="center" wrapText="1"/>
    </xf>
    <xf numFmtId="0" fontId="26" fillId="7" borderId="12" xfId="0" applyFont="1" applyFill="1" applyBorder="1" applyAlignment="1">
      <alignment horizontal="justify" vertical="center" wrapText="1"/>
    </xf>
    <xf numFmtId="0" fontId="26" fillId="7" borderId="4" xfId="0" applyFont="1" applyFill="1" applyBorder="1" applyAlignment="1">
      <alignment horizontal="justify" vertical="center" wrapText="1"/>
    </xf>
    <xf numFmtId="0" fontId="6" fillId="7" borderId="7" xfId="0" applyFont="1" applyFill="1" applyBorder="1" applyAlignment="1">
      <alignment horizontal="justify" vertical="center" wrapText="1"/>
    </xf>
    <xf numFmtId="0" fontId="6" fillId="7" borderId="24" xfId="0" applyFont="1" applyFill="1" applyBorder="1" applyAlignment="1">
      <alignment horizontal="justify" vertical="center" wrapText="1"/>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6" fillId="10" borderId="7" xfId="0" applyFont="1" applyFill="1" applyBorder="1" applyAlignment="1">
      <alignment horizontal="justify" vertical="center" wrapText="1"/>
    </xf>
    <xf numFmtId="0" fontId="6" fillId="10" borderId="2" xfId="0" applyFont="1" applyFill="1" applyBorder="1" applyAlignment="1">
      <alignment horizontal="justify" vertical="center" wrapText="1"/>
    </xf>
    <xf numFmtId="0" fontId="6" fillId="7" borderId="2" xfId="0" applyFont="1" applyFill="1" applyBorder="1" applyAlignment="1">
      <alignment horizontal="justify"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20" fillId="9" borderId="17" xfId="0" applyFont="1" applyFill="1" applyBorder="1" applyAlignment="1">
      <alignment horizontal="center" vertical="center"/>
    </xf>
    <xf numFmtId="0" fontId="20" fillId="9" borderId="18" xfId="0" applyFont="1" applyFill="1" applyBorder="1" applyAlignment="1">
      <alignment horizontal="center" vertical="center"/>
    </xf>
    <xf numFmtId="0" fontId="20" fillId="9" borderId="19" xfId="0" applyFont="1" applyFill="1" applyBorder="1" applyAlignment="1">
      <alignment horizontal="center" vertical="center"/>
    </xf>
    <xf numFmtId="0" fontId="20" fillId="9" borderId="22" xfId="0" applyFont="1" applyFill="1" applyBorder="1" applyAlignment="1">
      <alignment horizontal="justify" vertical="center"/>
    </xf>
    <xf numFmtId="0" fontId="20" fillId="9" borderId="21" xfId="0" applyFont="1" applyFill="1" applyBorder="1" applyAlignment="1">
      <alignment horizontal="justify" vertical="center"/>
    </xf>
  </cellXfs>
  <cellStyles count="4">
    <cellStyle name="Hyperlink" xfId="3" builtinId="8"/>
    <cellStyle name="Normal" xfId="0" builtinId="0"/>
    <cellStyle name="Normal 2 2" xfId="1"/>
    <cellStyle name="Normal 3" xfId="2"/>
  </cellStyles>
  <dxfs count="4">
    <dxf>
      <font>
        <b/>
        <i val="0"/>
        <color rgb="FF00B050"/>
      </font>
      <fill>
        <patternFill patternType="none">
          <bgColor auto="1"/>
        </patternFill>
      </fill>
    </dxf>
    <dxf>
      <font>
        <b/>
        <i val="0"/>
        <color rgb="FFC00000"/>
      </font>
    </dxf>
    <dxf>
      <font>
        <b/>
        <i val="0"/>
        <color rgb="FF00B050"/>
      </font>
      <fill>
        <patternFill patternType="none">
          <bgColor auto="1"/>
        </patternFill>
      </fill>
    </dxf>
    <dxf>
      <font>
        <b/>
        <i val="0"/>
        <color rgb="FFC0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3" lockText="1" noThreeD="1"/>
</file>

<file path=xl/ctrlProps/ctrlProp10.xml><?xml version="1.0" encoding="utf-8"?>
<formControlPr xmlns="http://schemas.microsoft.com/office/spreadsheetml/2009/9/main" objectType="CheckBox" fmlaLink="$H$19" lockText="1" noThreeD="1"/>
</file>

<file path=xl/ctrlProps/ctrlProp11.xml><?xml version="1.0" encoding="utf-8"?>
<formControlPr xmlns="http://schemas.microsoft.com/office/spreadsheetml/2009/9/main" objectType="CheckBox" fmlaLink="$H$21" lockText="1" noThreeD="1"/>
</file>

<file path=xl/ctrlProps/ctrlProp12.xml><?xml version="1.0" encoding="utf-8"?>
<formControlPr xmlns="http://schemas.microsoft.com/office/spreadsheetml/2009/9/main" objectType="CheckBox" fmlaLink="$H$23" lockText="1" noThreeD="1"/>
</file>

<file path=xl/ctrlProps/ctrlProp13.xml><?xml version="1.0" encoding="utf-8"?>
<formControlPr xmlns="http://schemas.microsoft.com/office/spreadsheetml/2009/9/main" objectType="CheckBox" fmlaLink="$H$24" lockText="1" noThreeD="1"/>
</file>

<file path=xl/ctrlProps/ctrlProp14.xml><?xml version="1.0" encoding="utf-8"?>
<formControlPr xmlns="http://schemas.microsoft.com/office/spreadsheetml/2009/9/main" objectType="CheckBox" fmlaLink="$H$26" lockText="1" noThreeD="1"/>
</file>

<file path=xl/ctrlProps/ctrlProp15.xml><?xml version="1.0" encoding="utf-8"?>
<formControlPr xmlns="http://schemas.microsoft.com/office/spreadsheetml/2009/9/main" objectType="CheckBox" fmlaLink="$H$28" lockText="1" noThreeD="1"/>
</file>

<file path=xl/ctrlProps/ctrlProp16.xml><?xml version="1.0" encoding="utf-8"?>
<formControlPr xmlns="http://schemas.microsoft.com/office/spreadsheetml/2009/9/main" objectType="CheckBox" fmlaLink="$H$29" lockText="1" noThreeD="1"/>
</file>

<file path=xl/ctrlProps/ctrlProp17.xml><?xml version="1.0" encoding="utf-8"?>
<formControlPr xmlns="http://schemas.microsoft.com/office/spreadsheetml/2009/9/main" objectType="CheckBox" fmlaLink="$H$30" lockText="1" noThreeD="1"/>
</file>

<file path=xl/ctrlProps/ctrlProp18.xml><?xml version="1.0" encoding="utf-8"?>
<formControlPr xmlns="http://schemas.microsoft.com/office/spreadsheetml/2009/9/main" objectType="CheckBox" fmlaLink="$H$32" lockText="1" noThreeD="1"/>
</file>

<file path=xl/ctrlProps/ctrlProp19.xml><?xml version="1.0" encoding="utf-8"?>
<formControlPr xmlns="http://schemas.microsoft.com/office/spreadsheetml/2009/9/main" objectType="CheckBox" fmlaLink="$H$33" lockText="1" noThreeD="1"/>
</file>

<file path=xl/ctrlProps/ctrlProp2.xml><?xml version="1.0" encoding="utf-8"?>
<formControlPr xmlns="http://schemas.microsoft.com/office/spreadsheetml/2009/9/main" objectType="CheckBox" fmlaLink="$D$14" lockText="1" noThreeD="1"/>
</file>

<file path=xl/ctrlProps/ctrlProp20.xml><?xml version="1.0" encoding="utf-8"?>
<formControlPr xmlns="http://schemas.microsoft.com/office/spreadsheetml/2009/9/main" objectType="CheckBox" fmlaLink="$H$37" lockText="1" noThreeD="1"/>
</file>

<file path=xl/ctrlProps/ctrlProp21.xml><?xml version="1.0" encoding="utf-8"?>
<formControlPr xmlns="http://schemas.microsoft.com/office/spreadsheetml/2009/9/main" objectType="CheckBox" fmlaLink="$H$41" lockText="1" noThreeD="1"/>
</file>

<file path=xl/ctrlProps/ctrlProp22.xml><?xml version="1.0" encoding="utf-8"?>
<formControlPr xmlns="http://schemas.microsoft.com/office/spreadsheetml/2009/9/main" objectType="CheckBox" fmlaLink="$H$42" lockText="1" noThreeD="1"/>
</file>

<file path=xl/ctrlProps/ctrlProp23.xml><?xml version="1.0" encoding="utf-8"?>
<formControlPr xmlns="http://schemas.microsoft.com/office/spreadsheetml/2009/9/main" objectType="CheckBox" fmlaLink="$H$44" lockText="1" noThreeD="1"/>
</file>

<file path=xl/ctrlProps/ctrlProp24.xml><?xml version="1.0" encoding="utf-8"?>
<formControlPr xmlns="http://schemas.microsoft.com/office/spreadsheetml/2009/9/main" objectType="CheckBox" fmlaLink="$H$45" lockText="1" noThreeD="1"/>
</file>

<file path=xl/ctrlProps/ctrlProp25.xml><?xml version="1.0" encoding="utf-8"?>
<formControlPr xmlns="http://schemas.microsoft.com/office/spreadsheetml/2009/9/main" objectType="CheckBox" fmlaLink="$H$47" lockText="1" noThreeD="1"/>
</file>

<file path=xl/ctrlProps/ctrlProp26.xml><?xml version="1.0" encoding="utf-8"?>
<formControlPr xmlns="http://schemas.microsoft.com/office/spreadsheetml/2009/9/main" objectType="CheckBox" fmlaLink="$H$48" lockText="1" noThreeD="1"/>
</file>

<file path=xl/ctrlProps/ctrlProp27.xml><?xml version="1.0" encoding="utf-8"?>
<formControlPr xmlns="http://schemas.microsoft.com/office/spreadsheetml/2009/9/main" objectType="CheckBox" fmlaLink="$H$50" lockText="1" noThreeD="1"/>
</file>

<file path=xl/ctrlProps/ctrlProp28.xml><?xml version="1.0" encoding="utf-8"?>
<formControlPr xmlns="http://schemas.microsoft.com/office/spreadsheetml/2009/9/main" objectType="CheckBox" fmlaLink="$H$51" lockText="1" noThreeD="1"/>
</file>

<file path=xl/ctrlProps/ctrlProp29.xml><?xml version="1.0" encoding="utf-8"?>
<formControlPr xmlns="http://schemas.microsoft.com/office/spreadsheetml/2009/9/main" objectType="CheckBox" fmlaLink="$H$52" lockText="1" noThreeD="1"/>
</file>

<file path=xl/ctrlProps/ctrlProp3.xml><?xml version="1.0" encoding="utf-8"?>
<formControlPr xmlns="http://schemas.microsoft.com/office/spreadsheetml/2009/9/main" objectType="CheckBox" fmlaLink="$D$15" lockText="1" noThreeD="1"/>
</file>

<file path=xl/ctrlProps/ctrlProp30.xml><?xml version="1.0" encoding="utf-8"?>
<formControlPr xmlns="http://schemas.microsoft.com/office/spreadsheetml/2009/9/main" objectType="CheckBox" fmlaLink="$H$53" lockText="1" noThreeD="1"/>
</file>

<file path=xl/ctrlProps/ctrlProp31.xml><?xml version="1.0" encoding="utf-8"?>
<formControlPr xmlns="http://schemas.microsoft.com/office/spreadsheetml/2009/9/main" objectType="CheckBox" fmlaLink="$H$54" lockText="1" noThreeD="1"/>
</file>

<file path=xl/ctrlProps/ctrlProp32.xml><?xml version="1.0" encoding="utf-8"?>
<formControlPr xmlns="http://schemas.microsoft.com/office/spreadsheetml/2009/9/main" objectType="CheckBox" fmlaLink="$H$55" lockText="1" noThreeD="1"/>
</file>

<file path=xl/ctrlProps/ctrlProp33.xml><?xml version="1.0" encoding="utf-8"?>
<formControlPr xmlns="http://schemas.microsoft.com/office/spreadsheetml/2009/9/main" objectType="CheckBox" fmlaLink="$H$58" lockText="1" noThreeD="1"/>
</file>

<file path=xl/ctrlProps/ctrlProp34.xml><?xml version="1.0" encoding="utf-8"?>
<formControlPr xmlns="http://schemas.microsoft.com/office/spreadsheetml/2009/9/main" objectType="CheckBox" fmlaLink="$H$59" lockText="1" noThreeD="1"/>
</file>

<file path=xl/ctrlProps/ctrlProp35.xml><?xml version="1.0" encoding="utf-8"?>
<formControlPr xmlns="http://schemas.microsoft.com/office/spreadsheetml/2009/9/main" objectType="CheckBox" fmlaLink="$H$61" lockText="1" noThreeD="1"/>
</file>

<file path=xl/ctrlProps/ctrlProp36.xml><?xml version="1.0" encoding="utf-8"?>
<formControlPr xmlns="http://schemas.microsoft.com/office/spreadsheetml/2009/9/main" objectType="CheckBox" fmlaLink="$H$62" lockText="1" noThreeD="1"/>
</file>

<file path=xl/ctrlProps/ctrlProp37.xml><?xml version="1.0" encoding="utf-8"?>
<formControlPr xmlns="http://schemas.microsoft.com/office/spreadsheetml/2009/9/main" objectType="CheckBox" fmlaLink="$H$64" lockText="1" noThreeD="1"/>
</file>

<file path=xl/ctrlProps/ctrlProp38.xml><?xml version="1.0" encoding="utf-8"?>
<formControlPr xmlns="http://schemas.microsoft.com/office/spreadsheetml/2009/9/main" objectType="CheckBox" fmlaLink="$H$65" lockText="1" noThreeD="1"/>
</file>

<file path=xl/ctrlProps/ctrlProp39.xml><?xml version="1.0" encoding="utf-8"?>
<formControlPr xmlns="http://schemas.microsoft.com/office/spreadsheetml/2009/9/main" objectType="CheckBox" fmlaLink="$H$67" lockText="1" noThreeD="1"/>
</file>

<file path=xl/ctrlProps/ctrlProp4.xml><?xml version="1.0" encoding="utf-8"?>
<formControlPr xmlns="http://schemas.microsoft.com/office/spreadsheetml/2009/9/main" objectType="CheckBox" fmlaLink="$D$16" lockText="1" noThreeD="1"/>
</file>

<file path=xl/ctrlProps/ctrlProp40.xml><?xml version="1.0" encoding="utf-8"?>
<formControlPr xmlns="http://schemas.microsoft.com/office/spreadsheetml/2009/9/main" objectType="CheckBox" fmlaLink="$H$69" lockText="1" noThreeD="1"/>
</file>

<file path=xl/ctrlProps/ctrlProp41.xml><?xml version="1.0" encoding="utf-8"?>
<formControlPr xmlns="http://schemas.microsoft.com/office/spreadsheetml/2009/9/main" objectType="CheckBox" fmlaLink="$H$78" lockText="1" noThreeD="1"/>
</file>

<file path=xl/ctrlProps/ctrlProp42.xml><?xml version="1.0" encoding="utf-8"?>
<formControlPr xmlns="http://schemas.microsoft.com/office/spreadsheetml/2009/9/main" objectType="CheckBox" fmlaLink="$H$79" lockText="1" noThreeD="1"/>
</file>

<file path=xl/ctrlProps/ctrlProp43.xml><?xml version="1.0" encoding="utf-8"?>
<formControlPr xmlns="http://schemas.microsoft.com/office/spreadsheetml/2009/9/main" objectType="CheckBox" fmlaLink="$H$80" lockText="1" noThreeD="1"/>
</file>

<file path=xl/ctrlProps/ctrlProp44.xml><?xml version="1.0" encoding="utf-8"?>
<formControlPr xmlns="http://schemas.microsoft.com/office/spreadsheetml/2009/9/main" objectType="CheckBox" fmlaLink="$H$70" lockText="1" noThreeD="1"/>
</file>

<file path=xl/ctrlProps/ctrlProp45.xml><?xml version="1.0" encoding="utf-8"?>
<formControlPr xmlns="http://schemas.microsoft.com/office/spreadsheetml/2009/9/main" objectType="CheckBox" fmlaLink="$H$72" lockText="1" noThreeD="1"/>
</file>

<file path=xl/ctrlProps/ctrlProp46.xml><?xml version="1.0" encoding="utf-8"?>
<formControlPr xmlns="http://schemas.microsoft.com/office/spreadsheetml/2009/9/main" objectType="CheckBox" fmlaLink="$H$74" lockText="1" noThreeD="1"/>
</file>

<file path=xl/ctrlProps/ctrlProp47.xml><?xml version="1.0" encoding="utf-8"?>
<formControlPr xmlns="http://schemas.microsoft.com/office/spreadsheetml/2009/9/main" objectType="CheckBox" fmlaLink="$H$75" lockText="1" noThreeD="1"/>
</file>

<file path=xl/ctrlProps/ctrlProp48.xml><?xml version="1.0" encoding="utf-8"?>
<formControlPr xmlns="http://schemas.microsoft.com/office/spreadsheetml/2009/9/main" objectType="CheckBox" fmlaLink="$H$76" lockText="1" noThreeD="1"/>
</file>

<file path=xl/ctrlProps/ctrlProp49.xml><?xml version="1.0" encoding="utf-8"?>
<formControlPr xmlns="http://schemas.microsoft.com/office/spreadsheetml/2009/9/main" objectType="CheckBox" fmlaLink="$H$83" lockText="1" noThreeD="1"/>
</file>

<file path=xl/ctrlProps/ctrlProp5.xml><?xml version="1.0" encoding="utf-8"?>
<formControlPr xmlns="http://schemas.microsoft.com/office/spreadsheetml/2009/9/main" objectType="CheckBox" fmlaLink="$D$17" lockText="1" noThreeD="1"/>
</file>

<file path=xl/ctrlProps/ctrlProp50.xml><?xml version="1.0" encoding="utf-8"?>
<formControlPr xmlns="http://schemas.microsoft.com/office/spreadsheetml/2009/9/main" objectType="CheckBox" fmlaLink="$H$81" lockText="1" noThreeD="1"/>
</file>

<file path=xl/ctrlProps/ctrlProp51.xml><?xml version="1.0" encoding="utf-8"?>
<formControlPr xmlns="http://schemas.microsoft.com/office/spreadsheetml/2009/9/main" objectType="CheckBox" fmlaLink="$H$57" lockText="1" noThreeD="1"/>
</file>

<file path=xl/ctrlProps/ctrlProp52.xml><?xml version="1.0" encoding="utf-8"?>
<formControlPr xmlns="http://schemas.microsoft.com/office/spreadsheetml/2009/9/main" objectType="CheckBox" fmlaLink="$H$34" lockText="1" noThreeD="1"/>
</file>

<file path=xl/ctrlProps/ctrlProp53.xml><?xml version="1.0" encoding="utf-8"?>
<formControlPr xmlns="http://schemas.microsoft.com/office/spreadsheetml/2009/9/main" objectType="CheckBox" fmlaLink="$H$36" lockText="1" noThreeD="1"/>
</file>

<file path=xl/ctrlProps/ctrlProp6.xml><?xml version="1.0" encoding="utf-8"?>
<formControlPr xmlns="http://schemas.microsoft.com/office/spreadsheetml/2009/9/main" objectType="CheckBox" fmlaLink="$H$12" lockText="1" noThreeD="1"/>
</file>

<file path=xl/ctrlProps/ctrlProp7.xml><?xml version="1.0" encoding="utf-8"?>
<formControlPr xmlns="http://schemas.microsoft.com/office/spreadsheetml/2009/9/main" objectType="CheckBox" fmlaLink="$H$14" lockText="1" noThreeD="1"/>
</file>

<file path=xl/ctrlProps/ctrlProp8.xml><?xml version="1.0" encoding="utf-8"?>
<formControlPr xmlns="http://schemas.microsoft.com/office/spreadsheetml/2009/9/main" objectType="CheckBox" fmlaLink="$H$16" lockText="1" noThreeD="1"/>
</file>

<file path=xl/ctrlProps/ctrlProp9.xml><?xml version="1.0" encoding="utf-8"?>
<formControlPr xmlns="http://schemas.microsoft.com/office/spreadsheetml/2009/9/main" objectType="CheckBox" fmlaLink="$H$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647700</xdr:colOff>
          <xdr:row>11</xdr:row>
          <xdr:rowOff>180975</xdr:rowOff>
        </xdr:from>
        <xdr:to>
          <xdr:col>2</xdr:col>
          <xdr:colOff>1428750</xdr:colOff>
          <xdr:row>13</xdr:row>
          <xdr:rowOff>9525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12</xdr:row>
          <xdr:rowOff>180975</xdr:rowOff>
        </xdr:from>
        <xdr:to>
          <xdr:col>2</xdr:col>
          <xdr:colOff>1428750</xdr:colOff>
          <xdr:row>14</xdr:row>
          <xdr:rowOff>9525</xdr:rowOff>
        </xdr:to>
        <xdr:sp macro="" textlink="">
          <xdr:nvSpPr>
            <xdr:cNvPr id="3075" name="Check Box 3" hidden="1">
              <a:extLst>
                <a:ext uri="{63B3BB69-23CF-44E3-9099-C40C66FF867C}">
                  <a14:compatExt spid="_x0000_s307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14</xdr:row>
          <xdr:rowOff>0</xdr:rowOff>
        </xdr:from>
        <xdr:to>
          <xdr:col>2</xdr:col>
          <xdr:colOff>1428750</xdr:colOff>
          <xdr:row>15</xdr:row>
          <xdr:rowOff>19050</xdr:rowOff>
        </xdr:to>
        <xdr:sp macro="" textlink="">
          <xdr:nvSpPr>
            <xdr:cNvPr id="3076" name="Check Box 4" hidden="1">
              <a:extLst>
                <a:ext uri="{63B3BB69-23CF-44E3-9099-C40C66FF867C}">
                  <a14:compatExt spid="_x0000_s307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14</xdr:row>
          <xdr:rowOff>180975</xdr:rowOff>
        </xdr:from>
        <xdr:to>
          <xdr:col>2</xdr:col>
          <xdr:colOff>1428750</xdr:colOff>
          <xdr:row>16</xdr:row>
          <xdr:rowOff>9525</xdr:rowOff>
        </xdr:to>
        <xdr:sp macro="" textlink="">
          <xdr:nvSpPr>
            <xdr:cNvPr id="3077" name="Check Box 5" hidden="1">
              <a:extLst>
                <a:ext uri="{63B3BB69-23CF-44E3-9099-C40C66FF867C}">
                  <a14:compatExt spid="_x0000_s307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647700</xdr:colOff>
          <xdr:row>16</xdr:row>
          <xdr:rowOff>0</xdr:rowOff>
        </xdr:from>
        <xdr:to>
          <xdr:col>2</xdr:col>
          <xdr:colOff>1428750</xdr:colOff>
          <xdr:row>17</xdr:row>
          <xdr:rowOff>19050</xdr:rowOff>
        </xdr:to>
        <xdr:sp macro="" textlink="">
          <xdr:nvSpPr>
            <xdr:cNvPr id="3078" name="Check Box 6" hidden="1">
              <a:extLst>
                <a:ext uri="{63B3BB69-23CF-44E3-9099-C40C66FF867C}">
                  <a14:compatExt spid="_x0000_s3078"/>
                </a:ext>
              </a:extLst>
            </xdr:cNvPr>
            <xdr:cNvSpPr/>
          </xdr:nvSpPr>
          <xdr:spPr>
            <a:xfrm>
              <a:off x="0" y="0"/>
              <a:ext cx="0" cy="0"/>
            </a:xfrm>
            <a:prstGeom prst="rect">
              <a:avLst/>
            </a:prstGeom>
          </xdr:spPr>
        </xdr:sp>
        <xdr:clientData fLocksWithSheet="0"/>
      </xdr:twoCellAnchor>
    </mc:Choice>
    <mc:Fallback/>
  </mc:AlternateContent>
  <xdr:twoCellAnchor editAs="oneCell">
    <xdr:from>
      <xdr:col>1</xdr:col>
      <xdr:colOff>1485900</xdr:colOff>
      <xdr:row>0</xdr:row>
      <xdr:rowOff>9525</xdr:rowOff>
    </xdr:from>
    <xdr:to>
      <xdr:col>2</xdr:col>
      <xdr:colOff>28575</xdr:colOff>
      <xdr:row>3</xdr:row>
      <xdr:rowOff>24653</xdr:rowOff>
    </xdr:to>
    <xdr:pic>
      <xdr:nvPicPr>
        <xdr:cNvPr id="8" name="Picture 7">
          <a:extLst>
            <a:ext uri="{FF2B5EF4-FFF2-40B4-BE49-F238E27FC236}">
              <a16:creationId xmlns="" xmlns:a16="http://schemas.microsoft.com/office/drawing/2014/main" id="{00000000-0008-0000-1200-000019000000}"/>
            </a:ext>
          </a:extLst>
        </xdr:cNvPr>
        <xdr:cNvPicPr>
          <a:picLocks noChangeAspect="1"/>
        </xdr:cNvPicPr>
      </xdr:nvPicPr>
      <xdr:blipFill rotWithShape="1">
        <a:blip xmlns:r="http://schemas.openxmlformats.org/officeDocument/2006/relationships" r:embed="rId1" cstate="print"/>
        <a:srcRect r="5180"/>
        <a:stretch/>
      </xdr:blipFill>
      <xdr:spPr>
        <a:xfrm>
          <a:off x="2095500" y="9525"/>
          <a:ext cx="3133725" cy="5866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11</xdr:row>
          <xdr:rowOff>104775</xdr:rowOff>
        </xdr:from>
        <xdr:to>
          <xdr:col>11</xdr:col>
          <xdr:colOff>219075</xdr:colOff>
          <xdr:row>12</xdr:row>
          <xdr:rowOff>123825</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12</xdr:row>
          <xdr:rowOff>190500</xdr:rowOff>
        </xdr:from>
        <xdr:to>
          <xdr:col>11</xdr:col>
          <xdr:colOff>209550</xdr:colOff>
          <xdr:row>14</xdr:row>
          <xdr:rowOff>9525</xdr:rowOff>
        </xdr:to>
        <xdr:sp macro="" textlink="">
          <xdr:nvSpPr>
            <xdr:cNvPr id="1084" name="Check Box 60" hidden="1">
              <a:extLst>
                <a:ext uri="{63B3BB69-23CF-44E3-9099-C40C66FF867C}">
                  <a14:compatExt spid="_x0000_s108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14</xdr:row>
          <xdr:rowOff>180975</xdr:rowOff>
        </xdr:from>
        <xdr:to>
          <xdr:col>11</xdr:col>
          <xdr:colOff>209550</xdr:colOff>
          <xdr:row>16</xdr:row>
          <xdr:rowOff>9525</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161925</xdr:rowOff>
        </xdr:from>
        <xdr:to>
          <xdr:col>11</xdr:col>
          <xdr:colOff>200025</xdr:colOff>
          <xdr:row>17</xdr:row>
          <xdr:rowOff>180975</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18</xdr:row>
          <xdr:rowOff>9525</xdr:rowOff>
        </xdr:from>
        <xdr:to>
          <xdr:col>11</xdr:col>
          <xdr:colOff>200025</xdr:colOff>
          <xdr:row>18</xdr:row>
          <xdr:rowOff>219075</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19</xdr:row>
          <xdr:rowOff>161925</xdr:rowOff>
        </xdr:from>
        <xdr:to>
          <xdr:col>11</xdr:col>
          <xdr:colOff>200025</xdr:colOff>
          <xdr:row>20</xdr:row>
          <xdr:rowOff>180975</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21</xdr:row>
          <xdr:rowOff>161925</xdr:rowOff>
        </xdr:from>
        <xdr:to>
          <xdr:col>11</xdr:col>
          <xdr:colOff>200025</xdr:colOff>
          <xdr:row>22</xdr:row>
          <xdr:rowOff>180975</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23</xdr:row>
          <xdr:rowOff>57150</xdr:rowOff>
        </xdr:from>
        <xdr:to>
          <xdr:col>11</xdr:col>
          <xdr:colOff>200025</xdr:colOff>
          <xdr:row>23</xdr:row>
          <xdr:rowOff>266700</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24</xdr:row>
          <xdr:rowOff>190500</xdr:rowOff>
        </xdr:from>
        <xdr:to>
          <xdr:col>11</xdr:col>
          <xdr:colOff>200025</xdr:colOff>
          <xdr:row>26</xdr:row>
          <xdr:rowOff>0</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27</xdr:row>
          <xdr:rowOff>47625</xdr:rowOff>
        </xdr:from>
        <xdr:to>
          <xdr:col>11</xdr:col>
          <xdr:colOff>200025</xdr:colOff>
          <xdr:row>27</xdr:row>
          <xdr:rowOff>257175</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28</xdr:row>
          <xdr:rowOff>66675</xdr:rowOff>
        </xdr:from>
        <xdr:to>
          <xdr:col>11</xdr:col>
          <xdr:colOff>200025</xdr:colOff>
          <xdr:row>28</xdr:row>
          <xdr:rowOff>276225</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29</xdr:row>
          <xdr:rowOff>95250</xdr:rowOff>
        </xdr:from>
        <xdr:to>
          <xdr:col>11</xdr:col>
          <xdr:colOff>200025</xdr:colOff>
          <xdr:row>29</xdr:row>
          <xdr:rowOff>304800</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31</xdr:row>
          <xdr:rowOff>66675</xdr:rowOff>
        </xdr:from>
        <xdr:to>
          <xdr:col>11</xdr:col>
          <xdr:colOff>209550</xdr:colOff>
          <xdr:row>31</xdr:row>
          <xdr:rowOff>276225</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32</xdr:row>
          <xdr:rowOff>190500</xdr:rowOff>
        </xdr:from>
        <xdr:to>
          <xdr:col>11</xdr:col>
          <xdr:colOff>209550</xdr:colOff>
          <xdr:row>32</xdr:row>
          <xdr:rowOff>400050</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36</xdr:row>
          <xdr:rowOff>95250</xdr:rowOff>
        </xdr:from>
        <xdr:to>
          <xdr:col>11</xdr:col>
          <xdr:colOff>200025</xdr:colOff>
          <xdr:row>36</xdr:row>
          <xdr:rowOff>304800</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39</xdr:row>
          <xdr:rowOff>200025</xdr:rowOff>
        </xdr:from>
        <xdr:to>
          <xdr:col>11</xdr:col>
          <xdr:colOff>200025</xdr:colOff>
          <xdr:row>40</xdr:row>
          <xdr:rowOff>104775</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40</xdr:row>
          <xdr:rowOff>457200</xdr:rowOff>
        </xdr:from>
        <xdr:to>
          <xdr:col>11</xdr:col>
          <xdr:colOff>200025</xdr:colOff>
          <xdr:row>42</xdr:row>
          <xdr:rowOff>0</xdr:rowOff>
        </xdr:to>
        <xdr:sp macro="" textlink="">
          <xdr:nvSpPr>
            <xdr:cNvPr id="1100" name="Check Box 76" hidden="1">
              <a:extLst>
                <a:ext uri="{63B3BB69-23CF-44E3-9099-C40C66FF867C}">
                  <a14:compatExt spid="_x0000_s110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42</xdr:row>
          <xdr:rowOff>190500</xdr:rowOff>
        </xdr:from>
        <xdr:to>
          <xdr:col>11</xdr:col>
          <xdr:colOff>200025</xdr:colOff>
          <xdr:row>44</xdr:row>
          <xdr:rowOff>0</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43</xdr:row>
          <xdr:rowOff>190500</xdr:rowOff>
        </xdr:from>
        <xdr:to>
          <xdr:col>11</xdr:col>
          <xdr:colOff>200025</xdr:colOff>
          <xdr:row>45</xdr:row>
          <xdr:rowOff>0</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46</xdr:row>
          <xdr:rowOff>57150</xdr:rowOff>
        </xdr:from>
        <xdr:to>
          <xdr:col>11</xdr:col>
          <xdr:colOff>200025</xdr:colOff>
          <xdr:row>46</xdr:row>
          <xdr:rowOff>266700</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47</xdr:row>
          <xdr:rowOff>171450</xdr:rowOff>
        </xdr:from>
        <xdr:to>
          <xdr:col>11</xdr:col>
          <xdr:colOff>200025</xdr:colOff>
          <xdr:row>47</xdr:row>
          <xdr:rowOff>381000</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48</xdr:row>
          <xdr:rowOff>190500</xdr:rowOff>
        </xdr:from>
        <xdr:to>
          <xdr:col>11</xdr:col>
          <xdr:colOff>200025</xdr:colOff>
          <xdr:row>50</xdr:row>
          <xdr:rowOff>0</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49</xdr:row>
          <xdr:rowOff>190500</xdr:rowOff>
        </xdr:from>
        <xdr:to>
          <xdr:col>11</xdr:col>
          <xdr:colOff>200025</xdr:colOff>
          <xdr:row>51</xdr:row>
          <xdr:rowOff>0</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50</xdr:row>
          <xdr:rowOff>190500</xdr:rowOff>
        </xdr:from>
        <xdr:to>
          <xdr:col>11</xdr:col>
          <xdr:colOff>200025</xdr:colOff>
          <xdr:row>52</xdr:row>
          <xdr:rowOff>0</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51</xdr:row>
          <xdr:rowOff>190500</xdr:rowOff>
        </xdr:from>
        <xdr:to>
          <xdr:col>11</xdr:col>
          <xdr:colOff>200025</xdr:colOff>
          <xdr:row>53</xdr:row>
          <xdr:rowOff>0</xdr:rowOff>
        </xdr:to>
        <xdr:sp macro="" textlink="">
          <xdr:nvSpPr>
            <xdr:cNvPr id="1108" name="Check Box 84" hidden="1">
              <a:extLst>
                <a:ext uri="{63B3BB69-23CF-44E3-9099-C40C66FF867C}">
                  <a14:compatExt spid="_x0000_s110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53</xdr:row>
          <xdr:rowOff>95250</xdr:rowOff>
        </xdr:from>
        <xdr:to>
          <xdr:col>11</xdr:col>
          <xdr:colOff>200025</xdr:colOff>
          <xdr:row>53</xdr:row>
          <xdr:rowOff>304800</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54</xdr:row>
          <xdr:rowOff>38100</xdr:rowOff>
        </xdr:from>
        <xdr:to>
          <xdr:col>11</xdr:col>
          <xdr:colOff>200025</xdr:colOff>
          <xdr:row>55</xdr:row>
          <xdr:rowOff>57150</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57</xdr:row>
          <xdr:rowOff>57150</xdr:rowOff>
        </xdr:from>
        <xdr:to>
          <xdr:col>11</xdr:col>
          <xdr:colOff>200025</xdr:colOff>
          <xdr:row>57</xdr:row>
          <xdr:rowOff>266700</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58</xdr:row>
          <xdr:rowOff>57150</xdr:rowOff>
        </xdr:from>
        <xdr:to>
          <xdr:col>11</xdr:col>
          <xdr:colOff>200025</xdr:colOff>
          <xdr:row>58</xdr:row>
          <xdr:rowOff>266700</xdr:rowOff>
        </xdr:to>
        <xdr:sp macro="" textlink="">
          <xdr:nvSpPr>
            <xdr:cNvPr id="1112" name="Check Box 88" hidden="1">
              <a:extLst>
                <a:ext uri="{63B3BB69-23CF-44E3-9099-C40C66FF867C}">
                  <a14:compatExt spid="_x0000_s111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60</xdr:row>
          <xdr:rowOff>95250</xdr:rowOff>
        </xdr:from>
        <xdr:to>
          <xdr:col>11</xdr:col>
          <xdr:colOff>200025</xdr:colOff>
          <xdr:row>60</xdr:row>
          <xdr:rowOff>304800</xdr:rowOff>
        </xdr:to>
        <xdr:sp macro="" textlink="">
          <xdr:nvSpPr>
            <xdr:cNvPr id="1113" name="Check Box 89" hidden="1">
              <a:extLst>
                <a:ext uri="{63B3BB69-23CF-44E3-9099-C40C66FF867C}">
                  <a14:compatExt spid="_x0000_s111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61</xdr:row>
          <xdr:rowOff>219075</xdr:rowOff>
        </xdr:from>
        <xdr:to>
          <xdr:col>11</xdr:col>
          <xdr:colOff>200025</xdr:colOff>
          <xdr:row>62</xdr:row>
          <xdr:rowOff>123825</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63</xdr:row>
          <xdr:rowOff>47625</xdr:rowOff>
        </xdr:from>
        <xdr:to>
          <xdr:col>11</xdr:col>
          <xdr:colOff>200025</xdr:colOff>
          <xdr:row>63</xdr:row>
          <xdr:rowOff>257175</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64</xdr:row>
          <xdr:rowOff>47625</xdr:rowOff>
        </xdr:from>
        <xdr:to>
          <xdr:col>11</xdr:col>
          <xdr:colOff>200025</xdr:colOff>
          <xdr:row>64</xdr:row>
          <xdr:rowOff>257175</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66</xdr:row>
          <xdr:rowOff>57150</xdr:rowOff>
        </xdr:from>
        <xdr:to>
          <xdr:col>11</xdr:col>
          <xdr:colOff>200025</xdr:colOff>
          <xdr:row>66</xdr:row>
          <xdr:rowOff>266700</xdr:rowOff>
        </xdr:to>
        <xdr:sp macro="" textlink="">
          <xdr:nvSpPr>
            <xdr:cNvPr id="1117" name="Check Box 93" hidden="1">
              <a:extLst>
                <a:ext uri="{63B3BB69-23CF-44E3-9099-C40C66FF867C}">
                  <a14:compatExt spid="_x0000_s111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68</xdr:row>
          <xdr:rowOff>76200</xdr:rowOff>
        </xdr:from>
        <xdr:to>
          <xdr:col>11</xdr:col>
          <xdr:colOff>200025</xdr:colOff>
          <xdr:row>68</xdr:row>
          <xdr:rowOff>285750</xdr:rowOff>
        </xdr:to>
        <xdr:sp macro="" textlink="">
          <xdr:nvSpPr>
            <xdr:cNvPr id="1118" name="Check Box 94" hidden="1">
              <a:extLst>
                <a:ext uri="{63B3BB69-23CF-44E3-9099-C40C66FF867C}">
                  <a14:compatExt spid="_x0000_s111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77</xdr:row>
          <xdr:rowOff>0</xdr:rowOff>
        </xdr:from>
        <xdr:to>
          <xdr:col>11</xdr:col>
          <xdr:colOff>200025</xdr:colOff>
          <xdr:row>78</xdr:row>
          <xdr:rowOff>9525</xdr:rowOff>
        </xdr:to>
        <xdr:sp macro="" textlink="">
          <xdr:nvSpPr>
            <xdr:cNvPr id="1119" name="Check Box 95" hidden="1">
              <a:extLst>
                <a:ext uri="{63B3BB69-23CF-44E3-9099-C40C66FF867C}">
                  <a14:compatExt spid="_x0000_s111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77</xdr:row>
          <xdr:rowOff>190500</xdr:rowOff>
        </xdr:from>
        <xdr:to>
          <xdr:col>11</xdr:col>
          <xdr:colOff>200025</xdr:colOff>
          <xdr:row>79</xdr:row>
          <xdr:rowOff>0</xdr:rowOff>
        </xdr:to>
        <xdr:sp macro="" textlink="">
          <xdr:nvSpPr>
            <xdr:cNvPr id="1120" name="Check Box 96" hidden="1">
              <a:extLst>
                <a:ext uri="{63B3BB69-23CF-44E3-9099-C40C66FF867C}">
                  <a14:compatExt spid="_x0000_s112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78</xdr:row>
          <xdr:rowOff>190500</xdr:rowOff>
        </xdr:from>
        <xdr:to>
          <xdr:col>11</xdr:col>
          <xdr:colOff>200025</xdr:colOff>
          <xdr:row>80</xdr:row>
          <xdr:rowOff>0</xdr:rowOff>
        </xdr:to>
        <xdr:sp macro="" textlink="">
          <xdr:nvSpPr>
            <xdr:cNvPr id="1121" name="Check Box 97" hidden="1">
              <a:extLst>
                <a:ext uri="{63B3BB69-23CF-44E3-9099-C40C66FF867C}">
                  <a14:compatExt spid="_x0000_s112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69</xdr:row>
          <xdr:rowOff>95250</xdr:rowOff>
        </xdr:from>
        <xdr:to>
          <xdr:col>11</xdr:col>
          <xdr:colOff>200025</xdr:colOff>
          <xdr:row>69</xdr:row>
          <xdr:rowOff>304800</xdr:rowOff>
        </xdr:to>
        <xdr:sp macro="" textlink="">
          <xdr:nvSpPr>
            <xdr:cNvPr id="1122" name="Check Box 98" hidden="1">
              <a:extLst>
                <a:ext uri="{63B3BB69-23CF-44E3-9099-C40C66FF867C}">
                  <a14:compatExt spid="_x0000_s1122"/>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70</xdr:row>
          <xdr:rowOff>180975</xdr:rowOff>
        </xdr:from>
        <xdr:to>
          <xdr:col>11</xdr:col>
          <xdr:colOff>200025</xdr:colOff>
          <xdr:row>72</xdr:row>
          <xdr:rowOff>9525</xdr:rowOff>
        </xdr:to>
        <xdr:sp macro="" textlink="">
          <xdr:nvSpPr>
            <xdr:cNvPr id="1123" name="Check Box 99" hidden="1">
              <a:extLst>
                <a:ext uri="{63B3BB69-23CF-44E3-9099-C40C66FF867C}">
                  <a14:compatExt spid="_x0000_s112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72</xdr:row>
          <xdr:rowOff>190500</xdr:rowOff>
        </xdr:from>
        <xdr:to>
          <xdr:col>11</xdr:col>
          <xdr:colOff>200025</xdr:colOff>
          <xdr:row>74</xdr:row>
          <xdr:rowOff>0</xdr:rowOff>
        </xdr:to>
        <xdr:sp macro="" textlink="">
          <xdr:nvSpPr>
            <xdr:cNvPr id="1124" name="Check Box 100" hidden="1">
              <a:extLst>
                <a:ext uri="{63B3BB69-23CF-44E3-9099-C40C66FF867C}">
                  <a14:compatExt spid="_x0000_s1124"/>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74</xdr:row>
          <xdr:rowOff>57150</xdr:rowOff>
        </xdr:from>
        <xdr:to>
          <xdr:col>11</xdr:col>
          <xdr:colOff>200025</xdr:colOff>
          <xdr:row>74</xdr:row>
          <xdr:rowOff>266700</xdr:rowOff>
        </xdr:to>
        <xdr:sp macro="" textlink="">
          <xdr:nvSpPr>
            <xdr:cNvPr id="1125" name="Check Box 101" hidden="1">
              <a:extLst>
                <a:ext uri="{63B3BB69-23CF-44E3-9099-C40C66FF867C}">
                  <a14:compatExt spid="_x0000_s112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75</xdr:row>
          <xdr:rowOff>57150</xdr:rowOff>
        </xdr:from>
        <xdr:to>
          <xdr:col>11</xdr:col>
          <xdr:colOff>200025</xdr:colOff>
          <xdr:row>75</xdr:row>
          <xdr:rowOff>266700</xdr:rowOff>
        </xdr:to>
        <xdr:sp macro="" textlink="">
          <xdr:nvSpPr>
            <xdr:cNvPr id="1126" name="Check Box 102" hidden="1">
              <a:extLst>
                <a:ext uri="{63B3BB69-23CF-44E3-9099-C40C66FF867C}">
                  <a14:compatExt spid="_x0000_s1126"/>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82</xdr:row>
          <xdr:rowOff>0</xdr:rowOff>
        </xdr:from>
        <xdr:to>
          <xdr:col>11</xdr:col>
          <xdr:colOff>200025</xdr:colOff>
          <xdr:row>83</xdr:row>
          <xdr:rowOff>19050</xdr:rowOff>
        </xdr:to>
        <xdr:sp macro="" textlink="">
          <xdr:nvSpPr>
            <xdr:cNvPr id="1127" name="Check Box 103" hidden="1">
              <a:extLst>
                <a:ext uri="{63B3BB69-23CF-44E3-9099-C40C66FF867C}">
                  <a14:compatExt spid="_x0000_s1127"/>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80</xdr:row>
          <xdr:rowOff>0</xdr:rowOff>
        </xdr:from>
        <xdr:to>
          <xdr:col>11</xdr:col>
          <xdr:colOff>200025</xdr:colOff>
          <xdr:row>81</xdr:row>
          <xdr:rowOff>9525</xdr:rowOff>
        </xdr:to>
        <xdr:sp macro="" textlink="">
          <xdr:nvSpPr>
            <xdr:cNvPr id="1128" name="Check Box 104" hidden="1">
              <a:extLst>
                <a:ext uri="{63B3BB69-23CF-44E3-9099-C40C66FF867C}">
                  <a14:compatExt spid="_x0000_s1128"/>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55</xdr:row>
          <xdr:rowOff>161925</xdr:rowOff>
        </xdr:from>
        <xdr:to>
          <xdr:col>11</xdr:col>
          <xdr:colOff>200025</xdr:colOff>
          <xdr:row>56</xdr:row>
          <xdr:rowOff>180975</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33</xdr:row>
          <xdr:rowOff>0</xdr:rowOff>
        </xdr:from>
        <xdr:to>
          <xdr:col>11</xdr:col>
          <xdr:colOff>200025</xdr:colOff>
          <xdr:row>34</xdr:row>
          <xdr:rowOff>19050</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34</xdr:row>
          <xdr:rowOff>180975</xdr:rowOff>
        </xdr:from>
        <xdr:to>
          <xdr:col>11</xdr:col>
          <xdr:colOff>200025</xdr:colOff>
          <xdr:row>36</xdr:row>
          <xdr:rowOff>0</xdr:rowOff>
        </xdr:to>
        <xdr:sp macro="" textlink="">
          <xdr:nvSpPr>
            <xdr:cNvPr id="1131" name="Check Box 107" hidden="1">
              <a:extLst>
                <a:ext uri="{63B3BB69-23CF-44E3-9099-C40C66FF867C}">
                  <a14:compatExt spid="_x0000_s1131"/>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12253-console.memberconnex.com/Attachment?Action=Download&amp;Attachment_id=1098"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47" Type="http://schemas.openxmlformats.org/officeDocument/2006/relationships/ctrlProp" Target="../ctrlProps/ctrlProp49.xml"/><Relationship Id="rId50" Type="http://schemas.openxmlformats.org/officeDocument/2006/relationships/ctrlProp" Target="../ctrlProps/ctrlProp52.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41"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45" Type="http://schemas.openxmlformats.org/officeDocument/2006/relationships/ctrlProp" Target="../ctrlProps/ctrlProp47.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4" Type="http://schemas.openxmlformats.org/officeDocument/2006/relationships/ctrlProp" Target="../ctrlProps/ctrlProp46.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8" Type="http://schemas.openxmlformats.org/officeDocument/2006/relationships/ctrlProp" Target="../ctrlProps/ctrlProp10.xml"/><Relationship Id="rId51"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0"/>
  <sheetViews>
    <sheetView showGridLines="0" showRowColHeaders="0" tabSelected="1" workbookViewId="0">
      <selection activeCell="F32" sqref="F32"/>
    </sheetView>
  </sheetViews>
  <sheetFormatPr defaultRowHeight="15" x14ac:dyDescent="0.25"/>
  <cols>
    <col min="2" max="2" width="68.85546875" customWidth="1"/>
    <col min="3" max="3" width="26.5703125" customWidth="1"/>
    <col min="4" max="4" width="0" hidden="1" customWidth="1"/>
  </cols>
  <sheetData>
    <row r="1" spans="1:6" x14ac:dyDescent="0.25">
      <c r="A1" s="27"/>
      <c r="B1" s="27"/>
      <c r="C1" s="92" t="s">
        <v>116</v>
      </c>
      <c r="D1" s="26" t="s">
        <v>115</v>
      </c>
      <c r="E1" s="27"/>
      <c r="F1" s="27"/>
    </row>
    <row r="2" spans="1:6" x14ac:dyDescent="0.25">
      <c r="A2" s="27"/>
      <c r="B2" s="27"/>
      <c r="C2" s="92"/>
      <c r="E2" s="27"/>
      <c r="F2" s="27"/>
    </row>
    <row r="3" spans="1:6" x14ac:dyDescent="0.25">
      <c r="A3" s="27"/>
      <c r="B3" s="27"/>
      <c r="C3" s="92"/>
      <c r="E3" s="27"/>
      <c r="F3" s="27"/>
    </row>
    <row r="4" spans="1:6" ht="6" customHeight="1" x14ac:dyDescent="0.25">
      <c r="A4" s="27"/>
      <c r="B4" s="27"/>
      <c r="C4" s="27"/>
      <c r="E4" s="27"/>
      <c r="F4" s="27"/>
    </row>
    <row r="5" spans="1:6" ht="65.25" customHeight="1" x14ac:dyDescent="0.25">
      <c r="A5" s="27"/>
      <c r="B5" s="90" t="s">
        <v>117</v>
      </c>
      <c r="C5" s="91" t="s">
        <v>210</v>
      </c>
      <c r="E5" s="27"/>
      <c r="F5" s="27"/>
    </row>
    <row r="6" spans="1:6" ht="17.25" customHeight="1" x14ac:dyDescent="0.25">
      <c r="A6" s="84">
        <v>1</v>
      </c>
      <c r="B6" s="87" t="s">
        <v>207</v>
      </c>
      <c r="C6" s="78"/>
      <c r="E6" s="27"/>
      <c r="F6" s="27"/>
    </row>
    <row r="7" spans="1:6" ht="15.75" customHeight="1" x14ac:dyDescent="0.25">
      <c r="A7" s="84">
        <v>2</v>
      </c>
      <c r="B7" s="83" t="s">
        <v>208</v>
      </c>
      <c r="C7" s="27"/>
      <c r="D7" s="27"/>
      <c r="E7" s="27"/>
      <c r="F7" s="27"/>
    </row>
    <row r="8" spans="1:6" x14ac:dyDescent="0.25">
      <c r="A8" s="27"/>
      <c r="B8" s="85" t="s">
        <v>209</v>
      </c>
      <c r="C8" s="78"/>
      <c r="E8" s="27"/>
      <c r="F8" s="27"/>
    </row>
    <row r="9" spans="1:6" x14ac:dyDescent="0.25">
      <c r="A9" s="27"/>
      <c r="B9" s="86" t="s">
        <v>206</v>
      </c>
      <c r="C9" s="79"/>
      <c r="E9" s="27"/>
      <c r="F9" s="27"/>
    </row>
    <row r="10" spans="1:6" ht="32.25" x14ac:dyDescent="0.25">
      <c r="A10" s="84">
        <v>3</v>
      </c>
      <c r="B10" s="88" t="s">
        <v>199</v>
      </c>
      <c r="C10" s="78"/>
      <c r="E10" s="27"/>
      <c r="F10" s="27"/>
    </row>
    <row r="11" spans="1:6" x14ac:dyDescent="0.25">
      <c r="A11" s="27">
        <v>4</v>
      </c>
      <c r="B11" s="31" t="s">
        <v>60</v>
      </c>
      <c r="C11" s="80"/>
      <c r="E11" s="27"/>
      <c r="F11" s="27"/>
    </row>
    <row r="12" spans="1:6" x14ac:dyDescent="0.25">
      <c r="A12" s="27">
        <v>5</v>
      </c>
      <c r="B12" s="89" t="s">
        <v>61</v>
      </c>
      <c r="C12" s="77"/>
      <c r="E12" s="27"/>
      <c r="F12" s="27"/>
    </row>
    <row r="13" spans="1:6" x14ac:dyDescent="0.25">
      <c r="A13" s="27"/>
      <c r="B13" s="28" t="s">
        <v>62</v>
      </c>
      <c r="C13" s="77"/>
      <c r="D13" s="75" t="b">
        <v>0</v>
      </c>
      <c r="E13" s="27"/>
      <c r="F13" s="27"/>
    </row>
    <row r="14" spans="1:6" x14ac:dyDescent="0.25">
      <c r="A14" s="27"/>
      <c r="B14" s="28" t="s">
        <v>201</v>
      </c>
      <c r="C14" s="77"/>
      <c r="D14" s="75" t="b">
        <v>0</v>
      </c>
      <c r="E14" s="27"/>
      <c r="F14" s="27"/>
    </row>
    <row r="15" spans="1:6" x14ac:dyDescent="0.25">
      <c r="A15" s="27"/>
      <c r="B15" s="28" t="s">
        <v>63</v>
      </c>
      <c r="C15" s="77"/>
      <c r="D15" s="75" t="b">
        <v>0</v>
      </c>
      <c r="E15" s="27"/>
      <c r="F15" s="27"/>
    </row>
    <row r="16" spans="1:6" x14ac:dyDescent="0.25">
      <c r="A16" s="27"/>
      <c r="B16" s="28" t="s">
        <v>64</v>
      </c>
      <c r="C16" s="77"/>
      <c r="D16" s="75" t="b">
        <v>0</v>
      </c>
      <c r="E16" s="27"/>
      <c r="F16" s="27"/>
    </row>
    <row r="17" spans="1:6" x14ac:dyDescent="0.25">
      <c r="A17" s="27"/>
      <c r="B17" s="28" t="s">
        <v>65</v>
      </c>
      <c r="C17" s="77"/>
      <c r="D17" s="75" t="b">
        <v>0</v>
      </c>
      <c r="E17" s="27"/>
      <c r="F17" s="27"/>
    </row>
    <row r="18" spans="1:6" x14ac:dyDescent="0.25">
      <c r="A18" s="27"/>
      <c r="B18" s="27"/>
      <c r="C18" s="77"/>
      <c r="E18" s="27"/>
      <c r="F18" s="27"/>
    </row>
    <row r="19" spans="1:6" x14ac:dyDescent="0.25">
      <c r="A19" s="27"/>
      <c r="B19" s="27"/>
      <c r="C19" s="77"/>
      <c r="E19" s="27"/>
      <c r="F19" s="27"/>
    </row>
    <row r="20" spans="1:6" x14ac:dyDescent="0.25">
      <c r="A20" s="27"/>
      <c r="B20" s="30" t="str">
        <f>"Your Homestar zone is " &amp; IF(D13,"Zone 1",IF(D15,"Zone 2",IF(OR(D14,D17),"Zone 3A",IF(D16,"Zone 3B","NA"))))</f>
        <v>Your Homestar zone is NA</v>
      </c>
      <c r="C20" s="27"/>
      <c r="D20" t="str">
        <f>IF(D13,"Zone 1",IF(D15,"Zone 2",IF(OR(D14,D17),"Zone 3A",IF(D16,"Zone 3B","NA"))))</f>
        <v>NA</v>
      </c>
      <c r="E20" s="27"/>
      <c r="F20" s="27"/>
    </row>
    <row r="21" spans="1:6" x14ac:dyDescent="0.25">
      <c r="A21" s="27"/>
      <c r="B21" s="81" t="s">
        <v>198</v>
      </c>
      <c r="C21" s="27"/>
      <c r="E21" s="27"/>
      <c r="F21" s="27"/>
    </row>
    <row r="22" spans="1:6" ht="42" x14ac:dyDescent="0.35">
      <c r="A22" s="27"/>
      <c r="B22" s="29" t="str">
        <f>IFERROR("This dweling " &amp; Checklist!J90 &amp; " likely to achieve a 6 Homestar rating or higher","")</f>
        <v/>
      </c>
      <c r="C22" s="27"/>
      <c r="E22" s="27"/>
      <c r="F22" s="27"/>
    </row>
    <row r="23" spans="1:6" x14ac:dyDescent="0.25">
      <c r="A23" s="27"/>
      <c r="B23" s="27"/>
      <c r="C23" s="27"/>
      <c r="E23" s="27"/>
      <c r="F23" s="27"/>
    </row>
    <row r="24" spans="1:6" x14ac:dyDescent="0.25">
      <c r="A24" s="27"/>
      <c r="B24" s="27" t="s">
        <v>217</v>
      </c>
      <c r="C24" s="27"/>
      <c r="E24" s="27"/>
      <c r="F24" s="27"/>
    </row>
    <row r="25" spans="1:6" x14ac:dyDescent="0.25">
      <c r="A25" s="27"/>
      <c r="B25" s="82" t="s">
        <v>200</v>
      </c>
      <c r="C25" s="27"/>
      <c r="E25" s="27"/>
      <c r="F25" s="27"/>
    </row>
    <row r="26" spans="1:6" x14ac:dyDescent="0.25">
      <c r="A26" s="27"/>
      <c r="B26" s="27"/>
      <c r="C26" s="27"/>
      <c r="E26" s="27"/>
      <c r="F26" s="27"/>
    </row>
    <row r="27" spans="1:6" x14ac:dyDescent="0.25">
      <c r="A27" s="27"/>
      <c r="B27" s="27"/>
      <c r="C27" s="27"/>
      <c r="E27" s="27"/>
      <c r="F27" s="27"/>
    </row>
    <row r="28" spans="1:6" x14ac:dyDescent="0.25">
      <c r="A28" s="27"/>
      <c r="B28" s="27"/>
      <c r="C28" s="27"/>
      <c r="E28" s="27"/>
      <c r="F28" s="27"/>
    </row>
    <row r="29" spans="1:6" x14ac:dyDescent="0.25">
      <c r="A29" s="27"/>
      <c r="B29" s="27"/>
      <c r="C29" s="27"/>
      <c r="D29" s="27"/>
      <c r="E29" s="27"/>
      <c r="F29" s="27"/>
    </row>
    <row r="30" spans="1:6" x14ac:dyDescent="0.25">
      <c r="A30" s="27"/>
      <c r="B30" s="27"/>
      <c r="C30" s="27"/>
      <c r="D30" s="27"/>
      <c r="E30" s="27"/>
      <c r="F30" s="27"/>
    </row>
  </sheetData>
  <sheetProtection password="833F" sheet="1" objects="1" scenarios="1"/>
  <mergeCells count="1">
    <mergeCell ref="C1:C3"/>
  </mergeCells>
  <dataValidations count="1">
    <dataValidation type="list" allowBlank="1" showInputMessage="1" showErrorMessage="1" sqref="C6 C8">
      <formula1>"Y,N"</formula1>
    </dataValidation>
  </dataValidations>
  <hyperlinks>
    <hyperlink ref="B25" r:id="rId1"/>
  </hyperlinks>
  <pageMargins left="0.7" right="0.7" top="0.75" bottom="0.75" header="0.3" footer="0.3"/>
  <pageSetup paperSize="9" orientation="landscape"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3074" r:id="rId5" name="Check Box 2">
              <controlPr locked="0" defaultSize="0" autoFill="0" autoLine="0" autoPict="0">
                <anchor moveWithCells="1">
                  <from>
                    <xdr:col>2</xdr:col>
                    <xdr:colOff>647700</xdr:colOff>
                    <xdr:row>11</xdr:row>
                    <xdr:rowOff>180975</xdr:rowOff>
                  </from>
                  <to>
                    <xdr:col>2</xdr:col>
                    <xdr:colOff>1428750</xdr:colOff>
                    <xdr:row>13</xdr:row>
                    <xdr:rowOff>9525</xdr:rowOff>
                  </to>
                </anchor>
              </controlPr>
            </control>
          </mc:Choice>
        </mc:AlternateContent>
        <mc:AlternateContent xmlns:mc="http://schemas.openxmlformats.org/markup-compatibility/2006">
          <mc:Choice Requires="x14">
            <control shapeId="3075" r:id="rId6" name="Check Box 3">
              <controlPr locked="0" defaultSize="0" autoFill="0" autoLine="0" autoPict="0">
                <anchor moveWithCells="1">
                  <from>
                    <xdr:col>2</xdr:col>
                    <xdr:colOff>647700</xdr:colOff>
                    <xdr:row>12</xdr:row>
                    <xdr:rowOff>180975</xdr:rowOff>
                  </from>
                  <to>
                    <xdr:col>2</xdr:col>
                    <xdr:colOff>1428750</xdr:colOff>
                    <xdr:row>14</xdr:row>
                    <xdr:rowOff>9525</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2</xdr:col>
                    <xdr:colOff>647700</xdr:colOff>
                    <xdr:row>14</xdr:row>
                    <xdr:rowOff>0</xdr:rowOff>
                  </from>
                  <to>
                    <xdr:col>2</xdr:col>
                    <xdr:colOff>1428750</xdr:colOff>
                    <xdr:row>15</xdr:row>
                    <xdr:rowOff>19050</xdr:rowOff>
                  </to>
                </anchor>
              </controlPr>
            </control>
          </mc:Choice>
        </mc:AlternateContent>
        <mc:AlternateContent xmlns:mc="http://schemas.openxmlformats.org/markup-compatibility/2006">
          <mc:Choice Requires="x14">
            <control shapeId="3077" r:id="rId8" name="Check Box 5">
              <controlPr locked="0" defaultSize="0" autoFill="0" autoLine="0" autoPict="0">
                <anchor moveWithCells="1">
                  <from>
                    <xdr:col>2</xdr:col>
                    <xdr:colOff>647700</xdr:colOff>
                    <xdr:row>14</xdr:row>
                    <xdr:rowOff>180975</xdr:rowOff>
                  </from>
                  <to>
                    <xdr:col>2</xdr:col>
                    <xdr:colOff>1428750</xdr:colOff>
                    <xdr:row>16</xdr:row>
                    <xdr:rowOff>9525</xdr:rowOff>
                  </to>
                </anchor>
              </controlPr>
            </control>
          </mc:Choice>
        </mc:AlternateContent>
        <mc:AlternateContent xmlns:mc="http://schemas.openxmlformats.org/markup-compatibility/2006">
          <mc:Choice Requires="x14">
            <control shapeId="3078" r:id="rId9" name="Check Box 6">
              <controlPr locked="0" defaultSize="0" autoFill="0" autoLine="0" autoPict="0">
                <anchor moveWithCells="1">
                  <from>
                    <xdr:col>2</xdr:col>
                    <xdr:colOff>647700</xdr:colOff>
                    <xdr:row>16</xdr:row>
                    <xdr:rowOff>0</xdr:rowOff>
                  </from>
                  <to>
                    <xdr:col>2</xdr:col>
                    <xdr:colOff>1428750</xdr:colOff>
                    <xdr:row>17</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15F48DF-3AD8-4E93-8689-932D8111E368}">
            <xm:f>Checklist!$J$90="IS NOT"</xm:f>
            <x14:dxf>
              <font>
                <b/>
                <i val="0"/>
                <color rgb="FFC00000"/>
              </font>
            </x14:dxf>
          </x14:cfRule>
          <x14:cfRule type="expression" priority="2" id="{ADB88230-3B23-4F0B-965E-E5E50AC834B2}">
            <xm:f>Checklist!$J$90="IS"</xm:f>
            <x14:dxf>
              <font>
                <b/>
                <i val="0"/>
                <color rgb="FF00B050"/>
              </font>
              <fill>
                <patternFill patternType="none">
                  <bgColor auto="1"/>
                </patternFill>
              </fill>
            </x14:dxf>
          </x14:cfRule>
          <xm:sqref>B22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1"/>
  <sheetViews>
    <sheetView showGridLines="0" showRowColHeaders="0" workbookViewId="0">
      <selection activeCell="P89" sqref="P89"/>
    </sheetView>
  </sheetViews>
  <sheetFormatPr defaultRowHeight="15" x14ac:dyDescent="0.25"/>
  <cols>
    <col min="2" max="2" width="63.42578125" customWidth="1"/>
    <col min="5" max="5" width="3" customWidth="1"/>
    <col min="6" max="11" width="9.140625" hidden="1" customWidth="1"/>
  </cols>
  <sheetData>
    <row r="1" spans="1:11" x14ac:dyDescent="0.25">
      <c r="A1" s="27"/>
      <c r="B1" s="27"/>
      <c r="C1" s="27"/>
      <c r="D1" s="27"/>
      <c r="E1" s="27"/>
      <c r="F1" s="26" t="s">
        <v>115</v>
      </c>
      <c r="G1" s="26"/>
      <c r="H1" s="26"/>
      <c r="I1" s="26"/>
      <c r="J1" s="26"/>
      <c r="K1" s="26"/>
    </row>
    <row r="2" spans="1:11" ht="31.5" x14ac:dyDescent="0.25">
      <c r="A2" s="27"/>
      <c r="B2" s="32" t="s">
        <v>117</v>
      </c>
      <c r="C2" s="27"/>
      <c r="D2" s="27"/>
      <c r="E2" s="27"/>
    </row>
    <row r="3" spans="1:11" ht="15.75" thickBot="1" x14ac:dyDescent="0.3">
      <c r="A3" s="27"/>
      <c r="B3" s="56" t="s">
        <v>131</v>
      </c>
      <c r="C3" s="27"/>
      <c r="D3" s="27"/>
      <c r="E3" s="27"/>
    </row>
    <row r="4" spans="1:11" ht="36.75" thickBot="1" x14ac:dyDescent="0.3">
      <c r="A4" s="27"/>
      <c r="B4" s="1" t="s">
        <v>0</v>
      </c>
      <c r="C4" s="2" t="s">
        <v>67</v>
      </c>
      <c r="D4" s="2" t="s">
        <v>66</v>
      </c>
      <c r="E4" s="27"/>
      <c r="F4" s="13" t="s">
        <v>93</v>
      </c>
      <c r="G4" s="13" t="s">
        <v>81</v>
      </c>
      <c r="H4" s="13" t="s">
        <v>80</v>
      </c>
      <c r="I4" s="13" t="s">
        <v>202</v>
      </c>
      <c r="J4" s="13" t="s">
        <v>82</v>
      </c>
    </row>
    <row r="5" spans="1:11" ht="15.75" thickBot="1" x14ac:dyDescent="0.3">
      <c r="A5" s="27"/>
      <c r="B5" s="3" t="s">
        <v>1</v>
      </c>
      <c r="C5" s="99"/>
      <c r="D5" s="100"/>
      <c r="E5" s="27"/>
    </row>
    <row r="6" spans="1:11" ht="36.75" thickBot="1" x14ac:dyDescent="0.3">
      <c r="A6" s="27"/>
      <c r="B6" s="37" t="s">
        <v>203</v>
      </c>
      <c r="C6" s="93" t="s">
        <v>4</v>
      </c>
      <c r="D6" s="35"/>
      <c r="E6" s="27"/>
    </row>
    <row r="7" spans="1:11" ht="15.75" thickBot="1" x14ac:dyDescent="0.3">
      <c r="A7" s="27"/>
      <c r="B7" s="42" t="s">
        <v>94</v>
      </c>
      <c r="C7" s="94"/>
      <c r="D7" s="54"/>
      <c r="E7" s="27"/>
      <c r="F7">
        <f>IF(AND(Information!$C$6="N",Information!$C$8="N"),HLOOKUP(Information!$D$20,'Data-hidden'!$L$5:$O$10,2,FALSE),D7)</f>
        <v>0</v>
      </c>
      <c r="G7">
        <f>HLOOKUP(Information!$D$20,'Data-hidden'!$D$5:$H$10,2,FALSE)</f>
        <v>5</v>
      </c>
      <c r="H7" s="75" t="b">
        <f>G7&lt;=F7</f>
        <v>0</v>
      </c>
      <c r="I7" s="75">
        <v>12</v>
      </c>
      <c r="J7" s="75">
        <f>IF(AND(H7,H8,H9,H10,OR(H11,H12)),I7,0)</f>
        <v>0</v>
      </c>
    </row>
    <row r="8" spans="1:11" ht="15.75" thickBot="1" x14ac:dyDescent="0.3">
      <c r="A8" s="27"/>
      <c r="B8" s="42" t="s">
        <v>95</v>
      </c>
      <c r="C8" s="94"/>
      <c r="D8" s="54"/>
      <c r="E8" s="27"/>
      <c r="F8">
        <f>IF(AND(Information!$C$6="N",Information!$C$8="N"),HLOOKUP(Information!$D$20,'Data-hidden'!$L$5:$O$10,3,FALSE),D8)</f>
        <v>0</v>
      </c>
      <c r="G8">
        <f>HLOOKUP(Information!$D$20,'Data-hidden'!$D$5:$H$10,3,FALSE)</f>
        <v>5</v>
      </c>
      <c r="H8" s="75" t="b">
        <f>G8&lt;=F8</f>
        <v>0</v>
      </c>
      <c r="I8" s="75"/>
      <c r="J8" s="75"/>
    </row>
    <row r="9" spans="1:11" ht="15.75" thickBot="1" x14ac:dyDescent="0.3">
      <c r="A9" s="27"/>
      <c r="B9" s="42" t="s">
        <v>96</v>
      </c>
      <c r="C9" s="94"/>
      <c r="D9" s="54"/>
      <c r="E9" s="27"/>
      <c r="F9">
        <f>IF(AND(Information!$C$6="N",Information!$C$8="N"),HLOOKUP(Information!$D$20,'Data-hidden'!$L$5:$O$10,4,FALSE),D9)</f>
        <v>0</v>
      </c>
      <c r="G9">
        <f>HLOOKUP(Information!$D$20,'Data-hidden'!$D$5:$H$10,4,FALSE)</f>
        <v>5</v>
      </c>
      <c r="H9" s="75" t="b">
        <f>G9&lt;=F9</f>
        <v>0</v>
      </c>
      <c r="I9" s="75"/>
      <c r="J9" s="75"/>
    </row>
    <row r="10" spans="1:11" ht="15.75" thickBot="1" x14ac:dyDescent="0.3">
      <c r="A10" s="27"/>
      <c r="B10" s="42" t="s">
        <v>97</v>
      </c>
      <c r="C10" s="94"/>
      <c r="D10" s="54"/>
      <c r="E10" s="27"/>
      <c r="F10">
        <f>IF(AND(Information!$C$6="N",Information!$C$8="N"),HLOOKUP(Information!$D$20,'Data-hidden'!$L$5:$O$10,5,FALSE),D10)</f>
        <v>0</v>
      </c>
      <c r="G10">
        <f>HLOOKUP(Information!$D$20,'Data-hidden'!$D$5:$H$10,5,FALSE)</f>
        <v>5</v>
      </c>
      <c r="H10" s="75" t="b">
        <f>G10&lt;=F10</f>
        <v>0</v>
      </c>
      <c r="I10" s="75"/>
      <c r="J10" s="75"/>
    </row>
    <row r="11" spans="1:11" ht="15.75" thickBot="1" x14ac:dyDescent="0.3">
      <c r="A11" s="27"/>
      <c r="B11" s="42" t="s">
        <v>98</v>
      </c>
      <c r="C11" s="94"/>
      <c r="D11" s="55"/>
      <c r="E11" s="27"/>
      <c r="F11">
        <f>IF(AND(Information!$C$6="N",Information!$C$8="N"),HLOOKUP(Information!$D$20,'Data-hidden'!$L$5:$O$10,6,FALSE),D11)</f>
        <v>0</v>
      </c>
      <c r="G11">
        <f>HLOOKUP(Information!$D$20,'Data-hidden'!$D$5:$H$10,6,FALSE)</f>
        <v>5</v>
      </c>
      <c r="H11" s="75" t="b">
        <f>G11&lt;=F11</f>
        <v>0</v>
      </c>
      <c r="I11" s="75"/>
      <c r="J11" s="75"/>
    </row>
    <row r="12" spans="1:11" x14ac:dyDescent="0.25">
      <c r="A12" s="27"/>
      <c r="B12" s="43" t="s">
        <v>5</v>
      </c>
      <c r="C12" s="101"/>
      <c r="D12" s="103"/>
      <c r="E12" s="27"/>
      <c r="H12" s="75" t="b">
        <v>0</v>
      </c>
      <c r="I12" s="75"/>
      <c r="J12" s="75"/>
    </row>
    <row r="13" spans="1:11" ht="15.75" thickBot="1" x14ac:dyDescent="0.3">
      <c r="A13" s="27"/>
      <c r="B13" s="44" t="s">
        <v>99</v>
      </c>
      <c r="C13" s="102"/>
      <c r="D13" s="104"/>
      <c r="E13" s="27"/>
      <c r="H13" s="75"/>
      <c r="I13" s="75"/>
      <c r="J13" s="75"/>
    </row>
    <row r="14" spans="1:11" x14ac:dyDescent="0.25">
      <c r="A14" s="27"/>
      <c r="B14" s="36" t="s">
        <v>3</v>
      </c>
      <c r="C14" s="38" t="s">
        <v>7</v>
      </c>
      <c r="D14" s="72"/>
      <c r="E14" s="27"/>
      <c r="H14" s="75" t="b">
        <v>0</v>
      </c>
      <c r="I14" s="75">
        <v>5</v>
      </c>
      <c r="J14" s="75">
        <f>IF(H14,I14,0)</f>
        <v>0</v>
      </c>
    </row>
    <row r="15" spans="1:11" x14ac:dyDescent="0.25">
      <c r="A15" s="27"/>
      <c r="B15" s="36" t="s">
        <v>5</v>
      </c>
      <c r="C15" s="38"/>
      <c r="D15" s="72"/>
      <c r="E15" s="27"/>
      <c r="H15" s="75"/>
      <c r="I15" s="75"/>
      <c r="J15" s="75"/>
    </row>
    <row r="16" spans="1:11" x14ac:dyDescent="0.25">
      <c r="A16" s="27"/>
      <c r="B16" s="36" t="s">
        <v>49</v>
      </c>
      <c r="C16" s="38"/>
      <c r="D16" s="72"/>
      <c r="E16" s="27"/>
      <c r="H16" s="75" t="b">
        <v>0</v>
      </c>
      <c r="I16" s="75">
        <v>4.5</v>
      </c>
      <c r="J16" s="75">
        <f>IF(H16,I16,0)</f>
        <v>0</v>
      </c>
    </row>
    <row r="17" spans="1:10" x14ac:dyDescent="0.25">
      <c r="A17" s="27"/>
      <c r="B17" s="36" t="s">
        <v>5</v>
      </c>
      <c r="C17" s="38"/>
      <c r="D17" s="72"/>
      <c r="E17" s="27"/>
      <c r="H17" s="75"/>
      <c r="I17" s="75"/>
      <c r="J17" s="75"/>
    </row>
    <row r="18" spans="1:10" ht="15.75" thickBot="1" x14ac:dyDescent="0.3">
      <c r="A18" s="27"/>
      <c r="B18" s="33" t="s">
        <v>50</v>
      </c>
      <c r="C18" s="38"/>
      <c r="D18" s="72"/>
      <c r="E18" s="27"/>
      <c r="H18" s="75" t="b">
        <v>0</v>
      </c>
      <c r="I18" s="75">
        <v>6</v>
      </c>
      <c r="J18" s="75">
        <f>IF(H18,I18,0)</f>
        <v>0</v>
      </c>
    </row>
    <row r="19" spans="1:10" ht="24" x14ac:dyDescent="0.25">
      <c r="A19" s="27"/>
      <c r="B19" s="36" t="s">
        <v>113</v>
      </c>
      <c r="C19" s="93" t="s">
        <v>211</v>
      </c>
      <c r="D19" s="96"/>
      <c r="E19" s="27"/>
      <c r="H19" s="75" t="b">
        <v>0</v>
      </c>
      <c r="I19" s="75">
        <v>4</v>
      </c>
      <c r="J19" s="75">
        <f>IF(H19,I19,0)</f>
        <v>0</v>
      </c>
    </row>
    <row r="20" spans="1:10" x14ac:dyDescent="0.25">
      <c r="A20" s="27"/>
      <c r="B20" s="36" t="s">
        <v>5</v>
      </c>
      <c r="C20" s="94"/>
      <c r="D20" s="97"/>
      <c r="E20" s="27"/>
      <c r="H20" s="75"/>
      <c r="I20" s="75"/>
      <c r="J20" s="75"/>
    </row>
    <row r="21" spans="1:10" x14ac:dyDescent="0.25">
      <c r="A21" s="27"/>
      <c r="B21" s="36" t="s">
        <v>112</v>
      </c>
      <c r="C21" s="94"/>
      <c r="D21" s="97"/>
      <c r="E21" s="27"/>
      <c r="H21" s="75" t="b">
        <v>0</v>
      </c>
      <c r="I21" s="75">
        <v>6</v>
      </c>
      <c r="J21" s="75">
        <f>IF(H21,I21,0)</f>
        <v>0</v>
      </c>
    </row>
    <row r="22" spans="1:10" x14ac:dyDescent="0.25">
      <c r="A22" s="27"/>
      <c r="B22" s="36" t="s">
        <v>5</v>
      </c>
      <c r="C22" s="94"/>
      <c r="D22" s="97"/>
      <c r="E22" s="27"/>
      <c r="H22" s="75"/>
      <c r="I22" s="75"/>
      <c r="J22" s="75"/>
    </row>
    <row r="23" spans="1:10" ht="15.75" thickBot="1" x14ac:dyDescent="0.3">
      <c r="A23" s="27"/>
      <c r="B23" s="36" t="s">
        <v>6</v>
      </c>
      <c r="C23" s="95"/>
      <c r="D23" s="98"/>
      <c r="E23" s="27"/>
      <c r="H23" s="75" t="b">
        <v>0</v>
      </c>
      <c r="I23" s="75">
        <v>3.5</v>
      </c>
      <c r="J23" s="75">
        <f>IF(H23,I23,0)</f>
        <v>0</v>
      </c>
    </row>
    <row r="24" spans="1:10" ht="24.75" customHeight="1" thickBot="1" x14ac:dyDescent="0.3">
      <c r="A24" s="27"/>
      <c r="B24" s="37" t="s">
        <v>51</v>
      </c>
      <c r="C24" s="93" t="s">
        <v>212</v>
      </c>
      <c r="D24" s="71"/>
      <c r="E24" s="27"/>
      <c r="H24" s="75" t="b">
        <v>0</v>
      </c>
      <c r="I24" s="75">
        <v>4</v>
      </c>
      <c r="J24" s="75">
        <f>IF(H24,I24,0)</f>
        <v>0</v>
      </c>
    </row>
    <row r="25" spans="1:10" ht="15.75" thickBot="1" x14ac:dyDescent="0.3">
      <c r="A25" s="27"/>
      <c r="B25" s="36" t="s">
        <v>5</v>
      </c>
      <c r="C25" s="94"/>
      <c r="D25" s="71"/>
      <c r="E25" s="27"/>
      <c r="H25" s="75"/>
      <c r="I25" s="75"/>
      <c r="J25" s="75"/>
    </row>
    <row r="26" spans="1:10" ht="15.75" thickBot="1" x14ac:dyDescent="0.3">
      <c r="A26" s="27"/>
      <c r="B26" s="33" t="s">
        <v>52</v>
      </c>
      <c r="C26" s="95"/>
      <c r="D26" s="71"/>
      <c r="E26" s="27"/>
      <c r="H26" s="75" t="b">
        <v>0</v>
      </c>
      <c r="I26" s="75">
        <v>3.5</v>
      </c>
      <c r="J26" s="75">
        <f>IF(H26,I26,0)</f>
        <v>0</v>
      </c>
    </row>
    <row r="27" spans="1:10" ht="15.75" thickBot="1" x14ac:dyDescent="0.3">
      <c r="A27" s="27"/>
      <c r="B27" s="3" t="s">
        <v>8</v>
      </c>
      <c r="C27" s="99"/>
      <c r="D27" s="100"/>
      <c r="E27" s="27"/>
      <c r="H27" s="75"/>
      <c r="I27" s="75"/>
      <c r="J27" s="75"/>
    </row>
    <row r="28" spans="1:10" ht="24.75" thickBot="1" x14ac:dyDescent="0.3">
      <c r="A28" s="27"/>
      <c r="B28" s="33" t="s">
        <v>9</v>
      </c>
      <c r="C28" s="34" t="s">
        <v>21</v>
      </c>
      <c r="D28" s="71"/>
      <c r="E28" s="27"/>
      <c r="H28" s="75" t="b">
        <v>0</v>
      </c>
      <c r="I28" s="75">
        <v>0.5</v>
      </c>
      <c r="J28" s="75">
        <f>IF(H28,I28,0)</f>
        <v>0</v>
      </c>
    </row>
    <row r="29" spans="1:10" ht="24.75" thickBot="1" x14ac:dyDescent="0.3">
      <c r="A29" s="27"/>
      <c r="B29" s="33" t="s">
        <v>11</v>
      </c>
      <c r="C29" s="34" t="s">
        <v>21</v>
      </c>
      <c r="D29" s="71"/>
      <c r="E29" s="27"/>
      <c r="H29" s="75" t="b">
        <v>0</v>
      </c>
      <c r="I29" s="75">
        <v>0.5</v>
      </c>
      <c r="J29" s="75">
        <f>IF(H29,I29,0)</f>
        <v>0</v>
      </c>
    </row>
    <row r="30" spans="1:10" ht="60" x14ac:dyDescent="0.25">
      <c r="A30" s="27"/>
      <c r="B30" s="36" t="s">
        <v>12</v>
      </c>
      <c r="C30" s="93" t="s">
        <v>21</v>
      </c>
      <c r="D30" s="96"/>
      <c r="E30" s="27"/>
      <c r="H30" s="75" t="b">
        <v>0</v>
      </c>
      <c r="I30" s="75">
        <v>0.5</v>
      </c>
      <c r="J30" s="75">
        <f>IF(H30,I30,0)</f>
        <v>0</v>
      </c>
    </row>
    <row r="31" spans="1:10" x14ac:dyDescent="0.25">
      <c r="A31" s="27"/>
      <c r="B31" s="36" t="s">
        <v>5</v>
      </c>
      <c r="C31" s="94"/>
      <c r="D31" s="97"/>
      <c r="E31" s="27"/>
      <c r="H31" s="75"/>
      <c r="I31" s="75"/>
      <c r="J31" s="75"/>
    </row>
    <row r="32" spans="1:10" ht="24.75" thickBot="1" x14ac:dyDescent="0.3">
      <c r="A32" s="27"/>
      <c r="B32" s="33" t="s">
        <v>13</v>
      </c>
      <c r="C32" s="95"/>
      <c r="D32" s="98"/>
      <c r="E32" s="27"/>
      <c r="H32" s="75" t="b">
        <v>0</v>
      </c>
      <c r="I32" s="75">
        <v>0.5</v>
      </c>
      <c r="J32" s="75">
        <f>IF(H32,I32,0)</f>
        <v>0</v>
      </c>
    </row>
    <row r="33" spans="1:10" ht="48.75" thickBot="1" x14ac:dyDescent="0.3">
      <c r="A33" s="27"/>
      <c r="B33" s="33" t="s">
        <v>54</v>
      </c>
      <c r="C33" s="34" t="s">
        <v>213</v>
      </c>
      <c r="D33" s="71"/>
      <c r="E33" s="27"/>
      <c r="H33" s="75" t="b">
        <v>0</v>
      </c>
      <c r="I33" s="75">
        <v>1</v>
      </c>
      <c r="J33" s="75">
        <f>IF(H33,I33,0)</f>
        <v>0</v>
      </c>
    </row>
    <row r="34" spans="1:10" x14ac:dyDescent="0.25">
      <c r="A34" s="27"/>
      <c r="B34" s="36" t="s">
        <v>101</v>
      </c>
      <c r="C34" s="93" t="s">
        <v>19</v>
      </c>
      <c r="D34" s="96"/>
      <c r="E34" s="27"/>
      <c r="H34" s="75" t="b">
        <v>0</v>
      </c>
      <c r="I34" s="75">
        <v>0.6</v>
      </c>
      <c r="J34" s="75">
        <f>IF(AND(H34,NOT(H36)),I34,0)</f>
        <v>0</v>
      </c>
    </row>
    <row r="35" spans="1:10" x14ac:dyDescent="0.25">
      <c r="A35" s="27"/>
      <c r="B35" s="36" t="s">
        <v>5</v>
      </c>
      <c r="C35" s="94"/>
      <c r="D35" s="97"/>
      <c r="E35" s="27"/>
      <c r="H35" s="75"/>
      <c r="I35" s="75"/>
      <c r="J35" s="75"/>
    </row>
    <row r="36" spans="1:10" ht="15.75" thickBot="1" x14ac:dyDescent="0.3">
      <c r="A36" s="27"/>
      <c r="B36" s="33" t="s">
        <v>100</v>
      </c>
      <c r="C36" s="95"/>
      <c r="D36" s="98"/>
      <c r="E36" s="27"/>
      <c r="H36" s="75" t="b">
        <v>0</v>
      </c>
      <c r="I36" s="75">
        <v>1</v>
      </c>
      <c r="J36" s="75">
        <f>IF(H36,I36,0)</f>
        <v>0</v>
      </c>
    </row>
    <row r="37" spans="1:10" ht="36.75" thickBot="1" x14ac:dyDescent="0.3">
      <c r="A37" s="27"/>
      <c r="B37" s="33" t="s">
        <v>14</v>
      </c>
      <c r="C37" s="34" t="s">
        <v>213</v>
      </c>
      <c r="D37" s="71"/>
      <c r="E37" s="27"/>
      <c r="H37" s="75" t="b">
        <v>0</v>
      </c>
      <c r="I37" s="75">
        <v>0.5</v>
      </c>
      <c r="J37" s="75">
        <f>IF(H37,I37,0)</f>
        <v>0</v>
      </c>
    </row>
    <row r="38" spans="1:10" ht="15.75" thickBot="1" x14ac:dyDescent="0.3">
      <c r="A38" s="27"/>
      <c r="B38" s="3" t="s">
        <v>15</v>
      </c>
      <c r="C38" s="99"/>
      <c r="D38" s="100"/>
      <c r="E38" s="27"/>
      <c r="H38" s="75"/>
      <c r="I38" s="75"/>
      <c r="J38" s="75"/>
    </row>
    <row r="39" spans="1:10" ht="15" customHeight="1" x14ac:dyDescent="0.25">
      <c r="A39" s="27"/>
      <c r="B39" s="36" t="s">
        <v>16</v>
      </c>
      <c r="C39" s="93" t="s">
        <v>10</v>
      </c>
      <c r="D39" s="96"/>
      <c r="E39" s="27"/>
      <c r="H39" s="75"/>
      <c r="I39" s="75"/>
      <c r="J39" s="75"/>
    </row>
    <row r="40" spans="1:10" ht="24" x14ac:dyDescent="0.25">
      <c r="A40" s="27"/>
      <c r="B40" s="36" t="s">
        <v>17</v>
      </c>
      <c r="C40" s="94"/>
      <c r="D40" s="97"/>
      <c r="E40" s="27"/>
      <c r="H40" s="75"/>
      <c r="I40" s="75"/>
      <c r="J40" s="75"/>
    </row>
    <row r="41" spans="1:10" ht="36.75" thickBot="1" x14ac:dyDescent="0.3">
      <c r="A41" s="27"/>
      <c r="B41" s="33" t="s">
        <v>18</v>
      </c>
      <c r="C41" s="95"/>
      <c r="D41" s="98"/>
      <c r="E41" s="27"/>
      <c r="H41" s="75" t="b">
        <v>0</v>
      </c>
      <c r="I41" s="75">
        <v>3</v>
      </c>
      <c r="J41" s="75">
        <f>IF(H41,I41,0)</f>
        <v>0</v>
      </c>
    </row>
    <row r="42" spans="1:10" ht="15.75" thickBot="1" x14ac:dyDescent="0.3">
      <c r="A42" s="27"/>
      <c r="B42" s="33" t="s">
        <v>20</v>
      </c>
      <c r="C42" s="34" t="s">
        <v>2</v>
      </c>
      <c r="D42" s="71"/>
      <c r="E42" s="27"/>
      <c r="H42" s="75" t="b">
        <v>0</v>
      </c>
      <c r="I42" s="75">
        <v>1</v>
      </c>
      <c r="J42" s="75">
        <f>IF(H42,I42,0)</f>
        <v>0</v>
      </c>
    </row>
    <row r="43" spans="1:10" ht="15.75" thickBot="1" x14ac:dyDescent="0.3">
      <c r="A43" s="27"/>
      <c r="B43" s="3" t="s">
        <v>22</v>
      </c>
      <c r="C43" s="99"/>
      <c r="D43" s="100"/>
      <c r="E43" s="27"/>
      <c r="H43" s="75"/>
      <c r="I43" s="75"/>
      <c r="J43" s="75"/>
    </row>
    <row r="44" spans="1:10" ht="15.75" thickBot="1" x14ac:dyDescent="0.3">
      <c r="A44" s="27"/>
      <c r="B44" s="33" t="s">
        <v>23</v>
      </c>
      <c r="C44" s="34" t="s">
        <v>24</v>
      </c>
      <c r="D44" s="71"/>
      <c r="E44" s="27"/>
      <c r="H44" s="75" t="b">
        <v>0</v>
      </c>
      <c r="I44" s="75">
        <v>2</v>
      </c>
      <c r="J44" s="75">
        <f>IF(H44,I44,0)</f>
        <v>0</v>
      </c>
    </row>
    <row r="45" spans="1:10" ht="15.75" thickBot="1" x14ac:dyDescent="0.3">
      <c r="A45" s="27"/>
      <c r="B45" s="33" t="s">
        <v>25</v>
      </c>
      <c r="C45" s="34" t="s">
        <v>24</v>
      </c>
      <c r="D45" s="71"/>
      <c r="E45" s="27"/>
      <c r="H45" s="75" t="b">
        <v>0</v>
      </c>
      <c r="I45" s="75">
        <v>1</v>
      </c>
      <c r="J45" s="75">
        <f>IF(H45,I45,0)</f>
        <v>0</v>
      </c>
    </row>
    <row r="46" spans="1:10" ht="15.75" thickBot="1" x14ac:dyDescent="0.3">
      <c r="A46" s="27"/>
      <c r="B46" s="3" t="s">
        <v>26</v>
      </c>
      <c r="C46" s="99"/>
      <c r="D46" s="100"/>
      <c r="E46" s="27"/>
      <c r="H46" s="75"/>
      <c r="I46" s="75"/>
      <c r="J46" s="75"/>
    </row>
    <row r="47" spans="1:10" ht="24.75" thickBot="1" x14ac:dyDescent="0.3">
      <c r="A47" s="27"/>
      <c r="B47" s="33" t="s">
        <v>130</v>
      </c>
      <c r="C47" s="34" t="s">
        <v>27</v>
      </c>
      <c r="D47" s="71"/>
      <c r="E47" s="27"/>
      <c r="H47" s="75" t="b">
        <v>0</v>
      </c>
      <c r="I47" s="75">
        <v>1</v>
      </c>
      <c r="J47" s="75">
        <f>IF(OR(H47,'Data-hidden'!$D$12=1),I47,0)</f>
        <v>0</v>
      </c>
    </row>
    <row r="48" spans="1:10" ht="48.75" thickBot="1" x14ac:dyDescent="0.3">
      <c r="A48" s="27"/>
      <c r="B48" s="33" t="s">
        <v>28</v>
      </c>
      <c r="C48" s="34" t="s">
        <v>29</v>
      </c>
      <c r="D48" s="71"/>
      <c r="E48" s="27"/>
      <c r="H48" s="75" t="b">
        <v>0</v>
      </c>
      <c r="I48" s="75">
        <v>1</v>
      </c>
      <c r="J48" s="75">
        <f>IF(H48,I48,0)</f>
        <v>0</v>
      </c>
    </row>
    <row r="49" spans="1:10" ht="15.75" thickBot="1" x14ac:dyDescent="0.3">
      <c r="A49" s="27"/>
      <c r="B49" s="3" t="s">
        <v>129</v>
      </c>
      <c r="C49" s="99"/>
      <c r="D49" s="100"/>
      <c r="E49" s="27"/>
      <c r="H49" s="75"/>
      <c r="I49" s="75"/>
      <c r="J49" s="75"/>
    </row>
    <row r="50" spans="1:10" ht="15.75" thickBot="1" x14ac:dyDescent="0.3">
      <c r="A50" s="27"/>
      <c r="B50" s="37" t="s">
        <v>30</v>
      </c>
      <c r="C50" s="38" t="s">
        <v>31</v>
      </c>
      <c r="D50" s="74"/>
      <c r="E50" s="27"/>
      <c r="H50" s="75" t="b">
        <v>0</v>
      </c>
      <c r="I50" s="75">
        <v>2.75</v>
      </c>
      <c r="J50" s="75">
        <f t="shared" ref="J50:J55" si="0">IF(H50,I50,0)</f>
        <v>0</v>
      </c>
    </row>
    <row r="51" spans="1:10" ht="15.75" thickBot="1" x14ac:dyDescent="0.3">
      <c r="A51" s="27"/>
      <c r="B51" s="39" t="s">
        <v>33</v>
      </c>
      <c r="C51" s="40" t="s">
        <v>31</v>
      </c>
      <c r="D51" s="73"/>
      <c r="E51" s="27"/>
      <c r="H51" s="75" t="b">
        <v>0</v>
      </c>
      <c r="I51" s="75">
        <v>2.75</v>
      </c>
      <c r="J51" s="75">
        <f t="shared" si="0"/>
        <v>0</v>
      </c>
    </row>
    <row r="52" spans="1:10" ht="15.75" thickBot="1" x14ac:dyDescent="0.3">
      <c r="A52" s="27"/>
      <c r="B52" s="33" t="s">
        <v>34</v>
      </c>
      <c r="C52" s="34" t="s">
        <v>31</v>
      </c>
      <c r="D52" s="71"/>
      <c r="E52" s="27"/>
      <c r="H52" s="75" t="b">
        <v>0</v>
      </c>
      <c r="I52" s="75">
        <v>1.5</v>
      </c>
      <c r="J52" s="75">
        <f t="shared" si="0"/>
        <v>0</v>
      </c>
    </row>
    <row r="53" spans="1:10" ht="15.75" thickBot="1" x14ac:dyDescent="0.3">
      <c r="A53" s="27"/>
      <c r="B53" s="33" t="s">
        <v>35</v>
      </c>
      <c r="C53" s="34" t="s">
        <v>31</v>
      </c>
      <c r="D53" s="71"/>
      <c r="E53" s="27"/>
      <c r="H53" s="75" t="b">
        <v>0</v>
      </c>
      <c r="I53" s="75">
        <v>2</v>
      </c>
      <c r="J53" s="75">
        <f t="shared" si="0"/>
        <v>0</v>
      </c>
    </row>
    <row r="54" spans="1:10" ht="36.75" customHeight="1" thickBot="1" x14ac:dyDescent="0.3">
      <c r="A54" s="27"/>
      <c r="B54" s="37" t="s">
        <v>36</v>
      </c>
      <c r="C54" s="41" t="s">
        <v>31</v>
      </c>
      <c r="D54" s="74"/>
      <c r="E54" s="27"/>
      <c r="H54" s="75" t="b">
        <v>0</v>
      </c>
      <c r="I54" s="75">
        <v>2</v>
      </c>
      <c r="J54" s="75">
        <f t="shared" si="0"/>
        <v>0</v>
      </c>
    </row>
    <row r="55" spans="1:10" ht="15" customHeight="1" x14ac:dyDescent="0.25">
      <c r="A55" s="27"/>
      <c r="B55" s="37" t="s">
        <v>53</v>
      </c>
      <c r="C55" s="93" t="s">
        <v>31</v>
      </c>
      <c r="D55" s="96"/>
      <c r="E55" s="27"/>
      <c r="H55" s="75" t="b">
        <v>0</v>
      </c>
      <c r="I55" s="75">
        <v>2</v>
      </c>
      <c r="J55" s="75">
        <f t="shared" si="0"/>
        <v>0</v>
      </c>
    </row>
    <row r="56" spans="1:10" ht="15" customHeight="1" x14ac:dyDescent="0.25">
      <c r="A56" s="27"/>
      <c r="B56" s="36" t="s">
        <v>5</v>
      </c>
      <c r="C56" s="94"/>
      <c r="D56" s="97"/>
      <c r="E56" s="27"/>
      <c r="H56" s="75"/>
      <c r="I56" s="75"/>
      <c r="J56" s="75"/>
    </row>
    <row r="57" spans="1:10" ht="15.75" thickBot="1" x14ac:dyDescent="0.3">
      <c r="A57" s="27"/>
      <c r="B57" s="33" t="s">
        <v>55</v>
      </c>
      <c r="C57" s="95"/>
      <c r="D57" s="98"/>
      <c r="E57" s="27"/>
      <c r="H57" s="75" t="b">
        <v>0</v>
      </c>
      <c r="I57" s="75">
        <v>1</v>
      </c>
      <c r="J57" s="75">
        <f>IF(H57,I57,0)</f>
        <v>0</v>
      </c>
    </row>
    <row r="58" spans="1:10" ht="24.75" thickBot="1" x14ac:dyDescent="0.3">
      <c r="A58" s="27"/>
      <c r="B58" s="37" t="s">
        <v>56</v>
      </c>
      <c r="C58" s="41" t="s">
        <v>32</v>
      </c>
      <c r="D58" s="74"/>
      <c r="E58" s="27"/>
      <c r="H58" s="75" t="b">
        <v>0</v>
      </c>
      <c r="I58" s="75">
        <v>0.75</v>
      </c>
      <c r="J58" s="75">
        <f>IF(H58,I58,0)</f>
        <v>0</v>
      </c>
    </row>
    <row r="59" spans="1:10" ht="24.75" thickBot="1" x14ac:dyDescent="0.3">
      <c r="A59" s="27"/>
      <c r="B59" s="37" t="s">
        <v>57</v>
      </c>
      <c r="C59" s="41" t="s">
        <v>32</v>
      </c>
      <c r="D59" s="74"/>
      <c r="E59" s="27"/>
      <c r="H59" s="75" t="b">
        <v>0</v>
      </c>
      <c r="I59" s="75">
        <v>0.75</v>
      </c>
      <c r="J59" s="75">
        <f>IF(H59,I59,0)</f>
        <v>0</v>
      </c>
    </row>
    <row r="60" spans="1:10" ht="15.75" thickBot="1" x14ac:dyDescent="0.3">
      <c r="A60" s="27"/>
      <c r="B60" s="3" t="s">
        <v>37</v>
      </c>
      <c r="C60" s="99"/>
      <c r="D60" s="100"/>
      <c r="E60" s="27"/>
      <c r="H60" s="75"/>
      <c r="I60" s="75"/>
      <c r="J60" s="75"/>
    </row>
    <row r="61" spans="1:10" ht="24.75" thickBot="1" x14ac:dyDescent="0.3">
      <c r="A61" s="27"/>
      <c r="B61" s="33" t="s">
        <v>38</v>
      </c>
      <c r="C61" s="34" t="s">
        <v>39</v>
      </c>
      <c r="D61" s="71"/>
      <c r="E61" s="27"/>
      <c r="H61" s="75" t="b">
        <v>0</v>
      </c>
      <c r="I61" s="75">
        <v>1</v>
      </c>
      <c r="J61" s="75">
        <f>IF(H61,I61,0)</f>
        <v>0</v>
      </c>
    </row>
    <row r="62" spans="1:10" ht="24" x14ac:dyDescent="0.25">
      <c r="A62" s="27"/>
      <c r="B62" s="36" t="s">
        <v>40</v>
      </c>
      <c r="C62" s="93" t="s">
        <v>39</v>
      </c>
      <c r="D62" s="96"/>
      <c r="E62" s="27"/>
      <c r="H62" s="75" t="b">
        <v>0</v>
      </c>
      <c r="I62" s="75">
        <v>1</v>
      </c>
      <c r="J62" s="75">
        <f>IF(H62,I62,0)</f>
        <v>0</v>
      </c>
    </row>
    <row r="63" spans="1:10" ht="24.75" thickBot="1" x14ac:dyDescent="0.3">
      <c r="A63" s="27"/>
      <c r="B63" s="33" t="s">
        <v>41</v>
      </c>
      <c r="C63" s="95"/>
      <c r="D63" s="98"/>
      <c r="E63" s="27"/>
      <c r="H63" s="75"/>
      <c r="I63" s="75"/>
      <c r="J63" s="75"/>
    </row>
    <row r="64" spans="1:10" ht="24.75" thickBot="1" x14ac:dyDescent="0.3">
      <c r="A64" s="27"/>
      <c r="B64" s="33" t="s">
        <v>42</v>
      </c>
      <c r="C64" s="34" t="s">
        <v>43</v>
      </c>
      <c r="D64" s="71"/>
      <c r="E64" s="27"/>
      <c r="H64" s="75" t="b">
        <v>0</v>
      </c>
      <c r="I64" s="75">
        <v>2</v>
      </c>
      <c r="J64" s="75">
        <f>IF(H64,I64,0)</f>
        <v>0</v>
      </c>
    </row>
    <row r="65" spans="1:10" ht="24.75" thickBot="1" x14ac:dyDescent="0.3">
      <c r="A65" s="27"/>
      <c r="B65" s="33" t="s">
        <v>126</v>
      </c>
      <c r="C65" s="34" t="s">
        <v>44</v>
      </c>
      <c r="D65" s="71"/>
      <c r="E65" s="27"/>
      <c r="H65" s="75" t="b">
        <v>0</v>
      </c>
      <c r="I65" s="75">
        <v>1</v>
      </c>
      <c r="J65" s="75">
        <f>IF(OR(H65,'Data-hidden'!$D$12=1),I65,0)</f>
        <v>0</v>
      </c>
    </row>
    <row r="66" spans="1:10" ht="15.75" thickBot="1" x14ac:dyDescent="0.3">
      <c r="A66" s="27"/>
      <c r="B66" s="3" t="s">
        <v>45</v>
      </c>
      <c r="C66" s="99"/>
      <c r="D66" s="100"/>
      <c r="E66" s="27"/>
      <c r="H66" s="75"/>
      <c r="I66" s="75"/>
      <c r="J66" s="75"/>
    </row>
    <row r="67" spans="1:10" ht="24" x14ac:dyDescent="0.25">
      <c r="A67" s="27"/>
      <c r="B67" s="36" t="s">
        <v>58</v>
      </c>
      <c r="C67" s="93" t="s">
        <v>46</v>
      </c>
      <c r="D67" s="96"/>
      <c r="E67" s="27"/>
      <c r="H67" s="75" t="b">
        <v>0</v>
      </c>
      <c r="I67" s="75">
        <v>1</v>
      </c>
      <c r="J67" s="75">
        <f>IF(H67,I67,0)</f>
        <v>0</v>
      </c>
    </row>
    <row r="68" spans="1:10" x14ac:dyDescent="0.25">
      <c r="A68" s="27"/>
      <c r="B68" s="36" t="s">
        <v>5</v>
      </c>
      <c r="C68" s="94"/>
      <c r="D68" s="97"/>
      <c r="E68" s="27"/>
      <c r="H68" s="75"/>
      <c r="I68" s="75"/>
      <c r="J68" s="75"/>
    </row>
    <row r="69" spans="1:10" ht="24.75" thickBot="1" x14ac:dyDescent="0.3">
      <c r="A69" s="27"/>
      <c r="B69" s="33" t="s">
        <v>59</v>
      </c>
      <c r="C69" s="95"/>
      <c r="D69" s="98"/>
      <c r="E69" s="27"/>
      <c r="H69" s="75" t="b">
        <v>0</v>
      </c>
      <c r="I69" s="75">
        <v>1</v>
      </c>
      <c r="J69" s="75">
        <f>IF(H69,I69,0)</f>
        <v>0</v>
      </c>
    </row>
    <row r="70" spans="1:10" ht="24.75" thickBot="1" x14ac:dyDescent="0.3">
      <c r="A70" s="27"/>
      <c r="B70" s="33" t="s">
        <v>102</v>
      </c>
      <c r="C70" s="34" t="s">
        <v>47</v>
      </c>
      <c r="D70" s="71"/>
      <c r="E70" s="27"/>
      <c r="H70" s="75" t="b">
        <v>0</v>
      </c>
      <c r="I70" s="75">
        <v>1</v>
      </c>
      <c r="J70" s="75">
        <f t="shared" ref="J70:J75" si="1">IF(H70,I70,0)</f>
        <v>0</v>
      </c>
    </row>
    <row r="71" spans="1:10" x14ac:dyDescent="0.25">
      <c r="A71" s="27"/>
      <c r="B71" s="36" t="s">
        <v>103</v>
      </c>
      <c r="C71" s="93" t="s">
        <v>48</v>
      </c>
      <c r="D71" s="96"/>
      <c r="E71" s="27"/>
      <c r="H71" s="75"/>
      <c r="I71" s="75"/>
      <c r="J71" s="75">
        <f t="shared" si="1"/>
        <v>0</v>
      </c>
    </row>
    <row r="72" spans="1:10" x14ac:dyDescent="0.25">
      <c r="A72" s="27"/>
      <c r="B72" s="36" t="s">
        <v>5</v>
      </c>
      <c r="C72" s="94"/>
      <c r="D72" s="97"/>
      <c r="E72" s="27"/>
      <c r="H72" s="75" t="b">
        <v>0</v>
      </c>
      <c r="I72" s="75">
        <v>1</v>
      </c>
      <c r="J72" s="75">
        <f t="shared" si="1"/>
        <v>0</v>
      </c>
    </row>
    <row r="73" spans="1:10" ht="15.75" thickBot="1" x14ac:dyDescent="0.3">
      <c r="A73" s="27"/>
      <c r="B73" s="33" t="s">
        <v>104</v>
      </c>
      <c r="C73" s="95"/>
      <c r="D73" s="98"/>
      <c r="E73" s="27"/>
      <c r="H73" s="75"/>
      <c r="I73" s="75"/>
      <c r="J73" s="75">
        <f t="shared" si="1"/>
        <v>0</v>
      </c>
    </row>
    <row r="74" spans="1:10" ht="15.75" thickBot="1" x14ac:dyDescent="0.3">
      <c r="A74" s="27"/>
      <c r="B74" s="33" t="s">
        <v>215</v>
      </c>
      <c r="C74" s="34" t="s">
        <v>48</v>
      </c>
      <c r="D74" s="71"/>
      <c r="E74" s="27"/>
      <c r="H74" s="75" t="b">
        <v>0</v>
      </c>
      <c r="I74" s="75">
        <v>1</v>
      </c>
      <c r="J74" s="75">
        <f t="shared" si="1"/>
        <v>0</v>
      </c>
    </row>
    <row r="75" spans="1:10" ht="24.75" thickBot="1" x14ac:dyDescent="0.3">
      <c r="A75" s="27"/>
      <c r="B75" s="33" t="s">
        <v>214</v>
      </c>
      <c r="C75" s="34" t="s">
        <v>48</v>
      </c>
      <c r="D75" s="71"/>
      <c r="E75" s="27"/>
      <c r="H75" s="75" t="b">
        <v>0</v>
      </c>
      <c r="I75" s="75">
        <v>1</v>
      </c>
      <c r="J75" s="75">
        <f t="shared" si="1"/>
        <v>0</v>
      </c>
    </row>
    <row r="76" spans="1:10" ht="24.75" thickBot="1" x14ac:dyDescent="0.3">
      <c r="A76" s="27"/>
      <c r="B76" s="33" t="s">
        <v>216</v>
      </c>
      <c r="C76" s="34" t="s">
        <v>48</v>
      </c>
      <c r="D76" s="71"/>
      <c r="E76" s="27"/>
      <c r="H76" s="75" t="b">
        <v>0</v>
      </c>
      <c r="I76" s="75">
        <v>1</v>
      </c>
      <c r="J76" s="75">
        <f>IF(H76,I76,0)</f>
        <v>0</v>
      </c>
    </row>
    <row r="77" spans="1:10" ht="15.75" thickBot="1" x14ac:dyDescent="0.3">
      <c r="A77" s="27"/>
      <c r="B77" s="3" t="s">
        <v>111</v>
      </c>
      <c r="C77" s="99"/>
      <c r="D77" s="100"/>
      <c r="E77" s="27"/>
      <c r="H77" s="75"/>
      <c r="I77" s="75"/>
      <c r="J77" s="75"/>
    </row>
    <row r="78" spans="1:10" ht="15.75" thickBot="1" x14ac:dyDescent="0.3">
      <c r="A78" s="27"/>
      <c r="B78" s="33" t="s">
        <v>123</v>
      </c>
      <c r="C78" s="34" t="s">
        <v>21</v>
      </c>
      <c r="D78" s="71"/>
      <c r="E78" s="27"/>
      <c r="H78" s="75" t="b">
        <v>0</v>
      </c>
      <c r="I78" s="75">
        <v>1</v>
      </c>
      <c r="J78" s="75">
        <f>IF(H78,I78,0)</f>
        <v>0</v>
      </c>
    </row>
    <row r="79" spans="1:10" ht="15.75" thickBot="1" x14ac:dyDescent="0.3">
      <c r="A79" s="27"/>
      <c r="B79" s="36" t="s">
        <v>124</v>
      </c>
      <c r="C79" s="38" t="s">
        <v>213</v>
      </c>
      <c r="D79" s="72"/>
      <c r="E79" s="27"/>
      <c r="H79" s="75" t="b">
        <v>0</v>
      </c>
      <c r="I79" s="75">
        <v>1</v>
      </c>
      <c r="J79" s="75">
        <f>IF(H79,I79,0)</f>
        <v>0</v>
      </c>
    </row>
    <row r="80" spans="1:10" ht="15.75" thickBot="1" x14ac:dyDescent="0.3">
      <c r="A80" s="27"/>
      <c r="B80" s="39" t="s">
        <v>114</v>
      </c>
      <c r="C80" s="53" t="s">
        <v>211</v>
      </c>
      <c r="D80" s="73"/>
      <c r="E80" s="27"/>
      <c r="H80" s="75" t="b">
        <v>0</v>
      </c>
      <c r="I80" s="75">
        <v>2</v>
      </c>
      <c r="J80" s="75">
        <f>IF(H80,I80,0)</f>
        <v>0</v>
      </c>
    </row>
    <row r="81" spans="1:11" ht="15.75" thickBot="1" x14ac:dyDescent="0.3">
      <c r="A81" s="27"/>
      <c r="B81" s="33" t="s">
        <v>125</v>
      </c>
      <c r="C81" s="34" t="s">
        <v>27</v>
      </c>
      <c r="D81" s="71"/>
      <c r="E81" s="27"/>
      <c r="H81" s="75" t="b">
        <v>0</v>
      </c>
      <c r="I81" s="75">
        <v>1</v>
      </c>
      <c r="J81" s="75">
        <f>IF(H81,I81,0)</f>
        <v>0</v>
      </c>
    </row>
    <row r="82" spans="1:11" ht="24" customHeight="1" x14ac:dyDescent="0.25">
      <c r="A82" s="27"/>
      <c r="B82" s="36" t="s">
        <v>127</v>
      </c>
      <c r="C82" s="93" t="s">
        <v>27</v>
      </c>
      <c r="D82" s="96"/>
      <c r="E82" s="27"/>
      <c r="H82" s="75"/>
      <c r="I82" s="75"/>
      <c r="J82" s="75"/>
    </row>
    <row r="83" spans="1:11" x14ac:dyDescent="0.25">
      <c r="A83" s="27"/>
      <c r="B83" s="36" t="s">
        <v>5</v>
      </c>
      <c r="C83" s="94"/>
      <c r="D83" s="97"/>
      <c r="E83" s="27"/>
      <c r="H83" s="75" t="b">
        <v>0</v>
      </c>
      <c r="I83" s="75">
        <v>1</v>
      </c>
      <c r="J83" s="75">
        <f>IF(OR(H83,'Data-hidden'!$D$12=1),I83,0)</f>
        <v>0</v>
      </c>
    </row>
    <row r="84" spans="1:11" ht="27.75" thickBot="1" x14ac:dyDescent="0.3">
      <c r="A84" s="27"/>
      <c r="B84" s="33" t="s">
        <v>128</v>
      </c>
      <c r="C84" s="95"/>
      <c r="D84" s="98"/>
      <c r="E84" s="27"/>
      <c r="H84" s="75"/>
      <c r="I84" s="75" t="s">
        <v>105</v>
      </c>
      <c r="J84" s="75" t="e">
        <f>SUM(J5:J83)+'Data-hidden'!M14</f>
        <v>#N/A</v>
      </c>
    </row>
    <row r="85" spans="1:11" x14ac:dyDescent="0.25">
      <c r="A85" s="27"/>
      <c r="B85" s="27"/>
      <c r="C85" s="27"/>
      <c r="D85" s="27"/>
      <c r="E85" s="27"/>
      <c r="H85" s="75"/>
      <c r="I85" s="75" t="s">
        <v>106</v>
      </c>
      <c r="J85" s="75"/>
    </row>
    <row r="86" spans="1:11" ht="21" x14ac:dyDescent="0.35">
      <c r="A86" s="27"/>
      <c r="B86" s="29" t="str">
        <f>Information!B22</f>
        <v/>
      </c>
      <c r="C86" s="27"/>
      <c r="D86" s="27"/>
      <c r="E86" s="27"/>
      <c r="H86" s="75"/>
      <c r="I86" s="75" t="s">
        <v>2</v>
      </c>
      <c r="J86" s="75" t="b">
        <f>J7=12</f>
        <v>0</v>
      </c>
    </row>
    <row r="87" spans="1:11" x14ac:dyDescent="0.25">
      <c r="A87" s="27"/>
      <c r="B87" s="27"/>
      <c r="C87" s="27"/>
      <c r="D87" s="27"/>
      <c r="E87" s="27"/>
      <c r="H87" s="75"/>
      <c r="I87" s="75" t="s">
        <v>10</v>
      </c>
      <c r="J87" s="75" t="b">
        <f>SUM(J28:J33,J37)&gt;=3</f>
        <v>0</v>
      </c>
    </row>
    <row r="88" spans="1:11" x14ac:dyDescent="0.25">
      <c r="A88" s="27"/>
      <c r="B88" s="27"/>
      <c r="C88" s="27"/>
      <c r="D88" s="27"/>
      <c r="E88" s="27"/>
      <c r="H88" s="75"/>
      <c r="I88" s="75" t="s">
        <v>107</v>
      </c>
      <c r="J88" s="75" t="b">
        <f>AND(OR(H24,H26),H44)</f>
        <v>0</v>
      </c>
    </row>
    <row r="89" spans="1:11" x14ac:dyDescent="0.25">
      <c r="A89" s="27"/>
      <c r="B89" s="27"/>
      <c r="C89" s="27"/>
      <c r="D89" s="27"/>
      <c r="E89" s="27"/>
      <c r="H89" s="75"/>
      <c r="I89" s="75" t="s">
        <v>110</v>
      </c>
      <c r="J89" s="75"/>
    </row>
    <row r="90" spans="1:11" x14ac:dyDescent="0.25">
      <c r="A90" s="27"/>
      <c r="B90" s="27"/>
      <c r="C90" s="27"/>
      <c r="D90" s="27"/>
      <c r="E90" s="27"/>
      <c r="H90" s="75"/>
      <c r="I90" s="75" t="s">
        <v>108</v>
      </c>
      <c r="J90" s="76" t="e">
        <f>IF(AND(J86,J87,J88,J84&gt;=60),"IS","IS NOT")</f>
        <v>#N/A</v>
      </c>
      <c r="K90" t="s">
        <v>109</v>
      </c>
    </row>
    <row r="91" spans="1:11" x14ac:dyDescent="0.25">
      <c r="A91" s="27"/>
      <c r="B91" s="27"/>
      <c r="C91" s="27"/>
      <c r="D91" s="27"/>
      <c r="E91" s="27"/>
    </row>
  </sheetData>
  <sheetProtection password="833F" sheet="1" objects="1" scenarios="1"/>
  <mergeCells count="30">
    <mergeCell ref="C5:D5"/>
    <mergeCell ref="C19:C23"/>
    <mergeCell ref="D19:D23"/>
    <mergeCell ref="C60:D60"/>
    <mergeCell ref="C62:C63"/>
    <mergeCell ref="D62:D63"/>
    <mergeCell ref="C43:D43"/>
    <mergeCell ref="C46:D46"/>
    <mergeCell ref="C49:D49"/>
    <mergeCell ref="C6:C13"/>
    <mergeCell ref="D12:D13"/>
    <mergeCell ref="C34:C36"/>
    <mergeCell ref="D34:D36"/>
    <mergeCell ref="D55:D57"/>
    <mergeCell ref="C55:C57"/>
    <mergeCell ref="C27:D27"/>
    <mergeCell ref="C82:C84"/>
    <mergeCell ref="D82:D84"/>
    <mergeCell ref="C71:C73"/>
    <mergeCell ref="D71:D73"/>
    <mergeCell ref="C66:D66"/>
    <mergeCell ref="C67:C69"/>
    <mergeCell ref="D67:D69"/>
    <mergeCell ref="C77:D77"/>
    <mergeCell ref="C30:C32"/>
    <mergeCell ref="D30:D32"/>
    <mergeCell ref="C24:C26"/>
    <mergeCell ref="C39:C41"/>
    <mergeCell ref="D39:D41"/>
    <mergeCell ref="C38:D38"/>
  </mergeCells>
  <conditionalFormatting sqref="B86">
    <cfRule type="expression" dxfId="1" priority="1">
      <formula>$J$90="IS NOT"</formula>
    </cfRule>
    <cfRule type="expression" dxfId="0" priority="2">
      <formula>$J$90="IS"</formula>
    </cfRule>
  </conditionalFormatting>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83" r:id="rId4" name="Check Box 59">
              <controlPr locked="0" defaultSize="0" autoFill="0" autoLine="0" autoPict="0">
                <anchor moveWithCells="1">
                  <from>
                    <xdr:col>3</xdr:col>
                    <xdr:colOff>190500</xdr:colOff>
                    <xdr:row>11</xdr:row>
                    <xdr:rowOff>104775</xdr:rowOff>
                  </from>
                  <to>
                    <xdr:col>11</xdr:col>
                    <xdr:colOff>219075</xdr:colOff>
                    <xdr:row>12</xdr:row>
                    <xdr:rowOff>123825</xdr:rowOff>
                  </to>
                </anchor>
              </controlPr>
            </control>
          </mc:Choice>
        </mc:AlternateContent>
        <mc:AlternateContent xmlns:mc="http://schemas.openxmlformats.org/markup-compatibility/2006">
          <mc:Choice Requires="x14">
            <control shapeId="1084" r:id="rId5" name="Check Box 60">
              <controlPr locked="0" defaultSize="0" autoFill="0" autoLine="0" autoPict="0">
                <anchor moveWithCells="1">
                  <from>
                    <xdr:col>3</xdr:col>
                    <xdr:colOff>180975</xdr:colOff>
                    <xdr:row>12</xdr:row>
                    <xdr:rowOff>190500</xdr:rowOff>
                  </from>
                  <to>
                    <xdr:col>11</xdr:col>
                    <xdr:colOff>209550</xdr:colOff>
                    <xdr:row>14</xdr:row>
                    <xdr:rowOff>9525</xdr:rowOff>
                  </to>
                </anchor>
              </controlPr>
            </control>
          </mc:Choice>
        </mc:AlternateContent>
        <mc:AlternateContent xmlns:mc="http://schemas.openxmlformats.org/markup-compatibility/2006">
          <mc:Choice Requires="x14">
            <control shapeId="1085" r:id="rId6" name="Check Box 61">
              <controlPr locked="0" defaultSize="0" autoFill="0" autoLine="0" autoPict="0">
                <anchor moveWithCells="1">
                  <from>
                    <xdr:col>3</xdr:col>
                    <xdr:colOff>180975</xdr:colOff>
                    <xdr:row>14</xdr:row>
                    <xdr:rowOff>180975</xdr:rowOff>
                  </from>
                  <to>
                    <xdr:col>11</xdr:col>
                    <xdr:colOff>209550</xdr:colOff>
                    <xdr:row>16</xdr:row>
                    <xdr:rowOff>9525</xdr:rowOff>
                  </to>
                </anchor>
              </controlPr>
            </control>
          </mc:Choice>
        </mc:AlternateContent>
        <mc:AlternateContent xmlns:mc="http://schemas.openxmlformats.org/markup-compatibility/2006">
          <mc:Choice Requires="x14">
            <control shapeId="1086" r:id="rId7" name="Check Box 62">
              <controlPr locked="0" defaultSize="0" autoFill="0" autoLine="0" autoPict="0">
                <anchor moveWithCells="1">
                  <from>
                    <xdr:col>3</xdr:col>
                    <xdr:colOff>171450</xdr:colOff>
                    <xdr:row>16</xdr:row>
                    <xdr:rowOff>161925</xdr:rowOff>
                  </from>
                  <to>
                    <xdr:col>11</xdr:col>
                    <xdr:colOff>200025</xdr:colOff>
                    <xdr:row>17</xdr:row>
                    <xdr:rowOff>180975</xdr:rowOff>
                  </to>
                </anchor>
              </controlPr>
            </control>
          </mc:Choice>
        </mc:AlternateContent>
        <mc:AlternateContent xmlns:mc="http://schemas.openxmlformats.org/markup-compatibility/2006">
          <mc:Choice Requires="x14">
            <control shapeId="1087" r:id="rId8" name="Check Box 63">
              <controlPr locked="0" defaultSize="0" autoFill="0" autoLine="0" autoPict="0">
                <anchor moveWithCells="1">
                  <from>
                    <xdr:col>3</xdr:col>
                    <xdr:colOff>171450</xdr:colOff>
                    <xdr:row>18</xdr:row>
                    <xdr:rowOff>9525</xdr:rowOff>
                  </from>
                  <to>
                    <xdr:col>11</xdr:col>
                    <xdr:colOff>200025</xdr:colOff>
                    <xdr:row>18</xdr:row>
                    <xdr:rowOff>219075</xdr:rowOff>
                  </to>
                </anchor>
              </controlPr>
            </control>
          </mc:Choice>
        </mc:AlternateContent>
        <mc:AlternateContent xmlns:mc="http://schemas.openxmlformats.org/markup-compatibility/2006">
          <mc:Choice Requires="x14">
            <control shapeId="1088" r:id="rId9" name="Check Box 64">
              <controlPr locked="0" defaultSize="0" autoFill="0" autoLine="0" autoPict="0">
                <anchor moveWithCells="1">
                  <from>
                    <xdr:col>3</xdr:col>
                    <xdr:colOff>171450</xdr:colOff>
                    <xdr:row>19</xdr:row>
                    <xdr:rowOff>161925</xdr:rowOff>
                  </from>
                  <to>
                    <xdr:col>11</xdr:col>
                    <xdr:colOff>200025</xdr:colOff>
                    <xdr:row>20</xdr:row>
                    <xdr:rowOff>180975</xdr:rowOff>
                  </to>
                </anchor>
              </controlPr>
            </control>
          </mc:Choice>
        </mc:AlternateContent>
        <mc:AlternateContent xmlns:mc="http://schemas.openxmlformats.org/markup-compatibility/2006">
          <mc:Choice Requires="x14">
            <control shapeId="1089" r:id="rId10" name="Check Box 65">
              <controlPr locked="0" defaultSize="0" autoFill="0" autoLine="0" autoPict="0">
                <anchor moveWithCells="1">
                  <from>
                    <xdr:col>3</xdr:col>
                    <xdr:colOff>171450</xdr:colOff>
                    <xdr:row>21</xdr:row>
                    <xdr:rowOff>161925</xdr:rowOff>
                  </from>
                  <to>
                    <xdr:col>11</xdr:col>
                    <xdr:colOff>200025</xdr:colOff>
                    <xdr:row>22</xdr:row>
                    <xdr:rowOff>180975</xdr:rowOff>
                  </to>
                </anchor>
              </controlPr>
            </control>
          </mc:Choice>
        </mc:AlternateContent>
        <mc:AlternateContent xmlns:mc="http://schemas.openxmlformats.org/markup-compatibility/2006">
          <mc:Choice Requires="x14">
            <control shapeId="1090" r:id="rId11" name="Check Box 66">
              <controlPr locked="0" defaultSize="0" autoFill="0" autoLine="0" autoPict="0">
                <anchor moveWithCells="1">
                  <from>
                    <xdr:col>3</xdr:col>
                    <xdr:colOff>171450</xdr:colOff>
                    <xdr:row>23</xdr:row>
                    <xdr:rowOff>57150</xdr:rowOff>
                  </from>
                  <to>
                    <xdr:col>11</xdr:col>
                    <xdr:colOff>200025</xdr:colOff>
                    <xdr:row>23</xdr:row>
                    <xdr:rowOff>266700</xdr:rowOff>
                  </to>
                </anchor>
              </controlPr>
            </control>
          </mc:Choice>
        </mc:AlternateContent>
        <mc:AlternateContent xmlns:mc="http://schemas.openxmlformats.org/markup-compatibility/2006">
          <mc:Choice Requires="x14">
            <control shapeId="1091" r:id="rId12" name="Check Box 67">
              <controlPr locked="0" defaultSize="0" autoFill="0" autoLine="0" autoPict="0">
                <anchor moveWithCells="1">
                  <from>
                    <xdr:col>3</xdr:col>
                    <xdr:colOff>171450</xdr:colOff>
                    <xdr:row>24</xdr:row>
                    <xdr:rowOff>190500</xdr:rowOff>
                  </from>
                  <to>
                    <xdr:col>11</xdr:col>
                    <xdr:colOff>200025</xdr:colOff>
                    <xdr:row>26</xdr:row>
                    <xdr:rowOff>0</xdr:rowOff>
                  </to>
                </anchor>
              </controlPr>
            </control>
          </mc:Choice>
        </mc:AlternateContent>
        <mc:AlternateContent xmlns:mc="http://schemas.openxmlformats.org/markup-compatibility/2006">
          <mc:Choice Requires="x14">
            <control shapeId="1092" r:id="rId13" name="Check Box 68">
              <controlPr defaultSize="0" autoFill="0" autoLine="0" autoPict="0">
                <anchor moveWithCells="1">
                  <from>
                    <xdr:col>3</xdr:col>
                    <xdr:colOff>171450</xdr:colOff>
                    <xdr:row>27</xdr:row>
                    <xdr:rowOff>47625</xdr:rowOff>
                  </from>
                  <to>
                    <xdr:col>11</xdr:col>
                    <xdr:colOff>200025</xdr:colOff>
                    <xdr:row>27</xdr:row>
                    <xdr:rowOff>257175</xdr:rowOff>
                  </to>
                </anchor>
              </controlPr>
            </control>
          </mc:Choice>
        </mc:AlternateContent>
        <mc:AlternateContent xmlns:mc="http://schemas.openxmlformats.org/markup-compatibility/2006">
          <mc:Choice Requires="x14">
            <control shapeId="1093" r:id="rId14" name="Check Box 69">
              <controlPr locked="0" defaultSize="0" autoFill="0" autoLine="0" autoPict="0">
                <anchor moveWithCells="1">
                  <from>
                    <xdr:col>3</xdr:col>
                    <xdr:colOff>171450</xdr:colOff>
                    <xdr:row>28</xdr:row>
                    <xdr:rowOff>66675</xdr:rowOff>
                  </from>
                  <to>
                    <xdr:col>11</xdr:col>
                    <xdr:colOff>200025</xdr:colOff>
                    <xdr:row>28</xdr:row>
                    <xdr:rowOff>276225</xdr:rowOff>
                  </to>
                </anchor>
              </controlPr>
            </control>
          </mc:Choice>
        </mc:AlternateContent>
        <mc:AlternateContent xmlns:mc="http://schemas.openxmlformats.org/markup-compatibility/2006">
          <mc:Choice Requires="x14">
            <control shapeId="1094" r:id="rId15" name="Check Box 70">
              <controlPr locked="0" defaultSize="0" autoFill="0" autoLine="0" autoPict="0">
                <anchor moveWithCells="1">
                  <from>
                    <xdr:col>3</xdr:col>
                    <xdr:colOff>171450</xdr:colOff>
                    <xdr:row>29</xdr:row>
                    <xdr:rowOff>95250</xdr:rowOff>
                  </from>
                  <to>
                    <xdr:col>11</xdr:col>
                    <xdr:colOff>200025</xdr:colOff>
                    <xdr:row>29</xdr:row>
                    <xdr:rowOff>304800</xdr:rowOff>
                  </to>
                </anchor>
              </controlPr>
            </control>
          </mc:Choice>
        </mc:AlternateContent>
        <mc:AlternateContent xmlns:mc="http://schemas.openxmlformats.org/markup-compatibility/2006">
          <mc:Choice Requires="x14">
            <control shapeId="1095" r:id="rId16" name="Check Box 71">
              <controlPr locked="0" defaultSize="0" autoFill="0" autoLine="0" autoPict="0">
                <anchor moveWithCells="1">
                  <from>
                    <xdr:col>3</xdr:col>
                    <xdr:colOff>180975</xdr:colOff>
                    <xdr:row>31</xdr:row>
                    <xdr:rowOff>66675</xdr:rowOff>
                  </from>
                  <to>
                    <xdr:col>11</xdr:col>
                    <xdr:colOff>209550</xdr:colOff>
                    <xdr:row>31</xdr:row>
                    <xdr:rowOff>276225</xdr:rowOff>
                  </to>
                </anchor>
              </controlPr>
            </control>
          </mc:Choice>
        </mc:AlternateContent>
        <mc:AlternateContent xmlns:mc="http://schemas.openxmlformats.org/markup-compatibility/2006">
          <mc:Choice Requires="x14">
            <control shapeId="1096" r:id="rId17" name="Check Box 72">
              <controlPr locked="0" defaultSize="0" autoFill="0" autoLine="0" autoPict="0">
                <anchor moveWithCells="1">
                  <from>
                    <xdr:col>3</xdr:col>
                    <xdr:colOff>180975</xdr:colOff>
                    <xdr:row>32</xdr:row>
                    <xdr:rowOff>190500</xdr:rowOff>
                  </from>
                  <to>
                    <xdr:col>11</xdr:col>
                    <xdr:colOff>209550</xdr:colOff>
                    <xdr:row>32</xdr:row>
                    <xdr:rowOff>400050</xdr:rowOff>
                  </to>
                </anchor>
              </controlPr>
            </control>
          </mc:Choice>
        </mc:AlternateContent>
        <mc:AlternateContent xmlns:mc="http://schemas.openxmlformats.org/markup-compatibility/2006">
          <mc:Choice Requires="x14">
            <control shapeId="1097" r:id="rId18" name="Check Box 73">
              <controlPr locked="0" defaultSize="0" autoFill="0" autoLine="0" autoPict="0">
                <anchor moveWithCells="1">
                  <from>
                    <xdr:col>3</xdr:col>
                    <xdr:colOff>171450</xdr:colOff>
                    <xdr:row>36</xdr:row>
                    <xdr:rowOff>95250</xdr:rowOff>
                  </from>
                  <to>
                    <xdr:col>11</xdr:col>
                    <xdr:colOff>200025</xdr:colOff>
                    <xdr:row>36</xdr:row>
                    <xdr:rowOff>304800</xdr:rowOff>
                  </to>
                </anchor>
              </controlPr>
            </control>
          </mc:Choice>
        </mc:AlternateContent>
        <mc:AlternateContent xmlns:mc="http://schemas.openxmlformats.org/markup-compatibility/2006">
          <mc:Choice Requires="x14">
            <control shapeId="1099" r:id="rId19" name="Check Box 75">
              <controlPr locked="0" defaultSize="0" autoFill="0" autoLine="0" autoPict="0">
                <anchor moveWithCells="1">
                  <from>
                    <xdr:col>3</xdr:col>
                    <xdr:colOff>171450</xdr:colOff>
                    <xdr:row>39</xdr:row>
                    <xdr:rowOff>200025</xdr:rowOff>
                  </from>
                  <to>
                    <xdr:col>11</xdr:col>
                    <xdr:colOff>200025</xdr:colOff>
                    <xdr:row>40</xdr:row>
                    <xdr:rowOff>104775</xdr:rowOff>
                  </to>
                </anchor>
              </controlPr>
            </control>
          </mc:Choice>
        </mc:AlternateContent>
        <mc:AlternateContent xmlns:mc="http://schemas.openxmlformats.org/markup-compatibility/2006">
          <mc:Choice Requires="x14">
            <control shapeId="1100" r:id="rId20" name="Check Box 76">
              <controlPr locked="0" defaultSize="0" autoFill="0" autoLine="0" autoPict="0">
                <anchor moveWithCells="1">
                  <from>
                    <xdr:col>3</xdr:col>
                    <xdr:colOff>171450</xdr:colOff>
                    <xdr:row>40</xdr:row>
                    <xdr:rowOff>457200</xdr:rowOff>
                  </from>
                  <to>
                    <xdr:col>11</xdr:col>
                    <xdr:colOff>200025</xdr:colOff>
                    <xdr:row>42</xdr:row>
                    <xdr:rowOff>0</xdr:rowOff>
                  </to>
                </anchor>
              </controlPr>
            </control>
          </mc:Choice>
        </mc:AlternateContent>
        <mc:AlternateContent xmlns:mc="http://schemas.openxmlformats.org/markup-compatibility/2006">
          <mc:Choice Requires="x14">
            <control shapeId="1101" r:id="rId21" name="Check Box 77">
              <controlPr locked="0" defaultSize="0" autoFill="0" autoLine="0" autoPict="0">
                <anchor moveWithCells="1">
                  <from>
                    <xdr:col>3</xdr:col>
                    <xdr:colOff>171450</xdr:colOff>
                    <xdr:row>42</xdr:row>
                    <xdr:rowOff>190500</xdr:rowOff>
                  </from>
                  <to>
                    <xdr:col>11</xdr:col>
                    <xdr:colOff>200025</xdr:colOff>
                    <xdr:row>44</xdr:row>
                    <xdr:rowOff>0</xdr:rowOff>
                  </to>
                </anchor>
              </controlPr>
            </control>
          </mc:Choice>
        </mc:AlternateContent>
        <mc:AlternateContent xmlns:mc="http://schemas.openxmlformats.org/markup-compatibility/2006">
          <mc:Choice Requires="x14">
            <control shapeId="1102" r:id="rId22" name="Check Box 78">
              <controlPr locked="0" defaultSize="0" autoFill="0" autoLine="0" autoPict="0">
                <anchor moveWithCells="1">
                  <from>
                    <xdr:col>3</xdr:col>
                    <xdr:colOff>171450</xdr:colOff>
                    <xdr:row>43</xdr:row>
                    <xdr:rowOff>190500</xdr:rowOff>
                  </from>
                  <to>
                    <xdr:col>11</xdr:col>
                    <xdr:colOff>200025</xdr:colOff>
                    <xdr:row>45</xdr:row>
                    <xdr:rowOff>0</xdr:rowOff>
                  </to>
                </anchor>
              </controlPr>
            </control>
          </mc:Choice>
        </mc:AlternateContent>
        <mc:AlternateContent xmlns:mc="http://schemas.openxmlformats.org/markup-compatibility/2006">
          <mc:Choice Requires="x14">
            <control shapeId="1103" r:id="rId23" name="Check Box 79">
              <controlPr locked="0" defaultSize="0" autoFill="0" autoLine="0" autoPict="0">
                <anchor moveWithCells="1">
                  <from>
                    <xdr:col>3</xdr:col>
                    <xdr:colOff>171450</xdr:colOff>
                    <xdr:row>46</xdr:row>
                    <xdr:rowOff>57150</xdr:rowOff>
                  </from>
                  <to>
                    <xdr:col>11</xdr:col>
                    <xdr:colOff>200025</xdr:colOff>
                    <xdr:row>46</xdr:row>
                    <xdr:rowOff>266700</xdr:rowOff>
                  </to>
                </anchor>
              </controlPr>
            </control>
          </mc:Choice>
        </mc:AlternateContent>
        <mc:AlternateContent xmlns:mc="http://schemas.openxmlformats.org/markup-compatibility/2006">
          <mc:Choice Requires="x14">
            <control shapeId="1104" r:id="rId24" name="Check Box 80">
              <controlPr locked="0" defaultSize="0" autoFill="0" autoLine="0" autoPict="0">
                <anchor moveWithCells="1">
                  <from>
                    <xdr:col>3</xdr:col>
                    <xdr:colOff>171450</xdr:colOff>
                    <xdr:row>47</xdr:row>
                    <xdr:rowOff>171450</xdr:rowOff>
                  </from>
                  <to>
                    <xdr:col>11</xdr:col>
                    <xdr:colOff>200025</xdr:colOff>
                    <xdr:row>47</xdr:row>
                    <xdr:rowOff>381000</xdr:rowOff>
                  </to>
                </anchor>
              </controlPr>
            </control>
          </mc:Choice>
        </mc:AlternateContent>
        <mc:AlternateContent xmlns:mc="http://schemas.openxmlformats.org/markup-compatibility/2006">
          <mc:Choice Requires="x14">
            <control shapeId="1105" r:id="rId25" name="Check Box 81">
              <controlPr locked="0" defaultSize="0" autoFill="0" autoLine="0" autoPict="0">
                <anchor moveWithCells="1">
                  <from>
                    <xdr:col>3</xdr:col>
                    <xdr:colOff>171450</xdr:colOff>
                    <xdr:row>48</xdr:row>
                    <xdr:rowOff>190500</xdr:rowOff>
                  </from>
                  <to>
                    <xdr:col>11</xdr:col>
                    <xdr:colOff>200025</xdr:colOff>
                    <xdr:row>50</xdr:row>
                    <xdr:rowOff>0</xdr:rowOff>
                  </to>
                </anchor>
              </controlPr>
            </control>
          </mc:Choice>
        </mc:AlternateContent>
        <mc:AlternateContent xmlns:mc="http://schemas.openxmlformats.org/markup-compatibility/2006">
          <mc:Choice Requires="x14">
            <control shapeId="1106" r:id="rId26" name="Check Box 82">
              <controlPr locked="0" defaultSize="0" autoFill="0" autoLine="0" autoPict="0">
                <anchor moveWithCells="1">
                  <from>
                    <xdr:col>3</xdr:col>
                    <xdr:colOff>171450</xdr:colOff>
                    <xdr:row>49</xdr:row>
                    <xdr:rowOff>190500</xdr:rowOff>
                  </from>
                  <to>
                    <xdr:col>11</xdr:col>
                    <xdr:colOff>200025</xdr:colOff>
                    <xdr:row>51</xdr:row>
                    <xdr:rowOff>0</xdr:rowOff>
                  </to>
                </anchor>
              </controlPr>
            </control>
          </mc:Choice>
        </mc:AlternateContent>
        <mc:AlternateContent xmlns:mc="http://schemas.openxmlformats.org/markup-compatibility/2006">
          <mc:Choice Requires="x14">
            <control shapeId="1107" r:id="rId27" name="Check Box 83">
              <controlPr locked="0" defaultSize="0" autoFill="0" autoLine="0" autoPict="0">
                <anchor moveWithCells="1">
                  <from>
                    <xdr:col>3</xdr:col>
                    <xdr:colOff>171450</xdr:colOff>
                    <xdr:row>50</xdr:row>
                    <xdr:rowOff>190500</xdr:rowOff>
                  </from>
                  <to>
                    <xdr:col>11</xdr:col>
                    <xdr:colOff>200025</xdr:colOff>
                    <xdr:row>52</xdr:row>
                    <xdr:rowOff>0</xdr:rowOff>
                  </to>
                </anchor>
              </controlPr>
            </control>
          </mc:Choice>
        </mc:AlternateContent>
        <mc:AlternateContent xmlns:mc="http://schemas.openxmlformats.org/markup-compatibility/2006">
          <mc:Choice Requires="x14">
            <control shapeId="1108" r:id="rId28" name="Check Box 84">
              <controlPr locked="0" defaultSize="0" autoFill="0" autoLine="0" autoPict="0">
                <anchor moveWithCells="1">
                  <from>
                    <xdr:col>3</xdr:col>
                    <xdr:colOff>171450</xdr:colOff>
                    <xdr:row>51</xdr:row>
                    <xdr:rowOff>190500</xdr:rowOff>
                  </from>
                  <to>
                    <xdr:col>11</xdr:col>
                    <xdr:colOff>200025</xdr:colOff>
                    <xdr:row>53</xdr:row>
                    <xdr:rowOff>0</xdr:rowOff>
                  </to>
                </anchor>
              </controlPr>
            </control>
          </mc:Choice>
        </mc:AlternateContent>
        <mc:AlternateContent xmlns:mc="http://schemas.openxmlformats.org/markup-compatibility/2006">
          <mc:Choice Requires="x14">
            <control shapeId="1109" r:id="rId29" name="Check Box 85">
              <controlPr locked="0" defaultSize="0" autoFill="0" autoLine="0" autoPict="0">
                <anchor moveWithCells="1">
                  <from>
                    <xdr:col>3</xdr:col>
                    <xdr:colOff>171450</xdr:colOff>
                    <xdr:row>53</xdr:row>
                    <xdr:rowOff>95250</xdr:rowOff>
                  </from>
                  <to>
                    <xdr:col>11</xdr:col>
                    <xdr:colOff>200025</xdr:colOff>
                    <xdr:row>53</xdr:row>
                    <xdr:rowOff>304800</xdr:rowOff>
                  </to>
                </anchor>
              </controlPr>
            </control>
          </mc:Choice>
        </mc:AlternateContent>
        <mc:AlternateContent xmlns:mc="http://schemas.openxmlformats.org/markup-compatibility/2006">
          <mc:Choice Requires="x14">
            <control shapeId="1110" r:id="rId30" name="Check Box 86">
              <controlPr locked="0" defaultSize="0" autoFill="0" autoLine="0" autoPict="0">
                <anchor moveWithCells="1">
                  <from>
                    <xdr:col>3</xdr:col>
                    <xdr:colOff>171450</xdr:colOff>
                    <xdr:row>54</xdr:row>
                    <xdr:rowOff>38100</xdr:rowOff>
                  </from>
                  <to>
                    <xdr:col>11</xdr:col>
                    <xdr:colOff>200025</xdr:colOff>
                    <xdr:row>55</xdr:row>
                    <xdr:rowOff>57150</xdr:rowOff>
                  </to>
                </anchor>
              </controlPr>
            </control>
          </mc:Choice>
        </mc:AlternateContent>
        <mc:AlternateContent xmlns:mc="http://schemas.openxmlformats.org/markup-compatibility/2006">
          <mc:Choice Requires="x14">
            <control shapeId="1111" r:id="rId31" name="Check Box 87">
              <controlPr locked="0" defaultSize="0" autoFill="0" autoLine="0" autoPict="0">
                <anchor moveWithCells="1">
                  <from>
                    <xdr:col>3</xdr:col>
                    <xdr:colOff>171450</xdr:colOff>
                    <xdr:row>57</xdr:row>
                    <xdr:rowOff>57150</xdr:rowOff>
                  </from>
                  <to>
                    <xdr:col>11</xdr:col>
                    <xdr:colOff>200025</xdr:colOff>
                    <xdr:row>57</xdr:row>
                    <xdr:rowOff>266700</xdr:rowOff>
                  </to>
                </anchor>
              </controlPr>
            </control>
          </mc:Choice>
        </mc:AlternateContent>
        <mc:AlternateContent xmlns:mc="http://schemas.openxmlformats.org/markup-compatibility/2006">
          <mc:Choice Requires="x14">
            <control shapeId="1112" r:id="rId32" name="Check Box 88">
              <controlPr locked="0" defaultSize="0" autoFill="0" autoLine="0" autoPict="0">
                <anchor moveWithCells="1">
                  <from>
                    <xdr:col>3</xdr:col>
                    <xdr:colOff>171450</xdr:colOff>
                    <xdr:row>58</xdr:row>
                    <xdr:rowOff>57150</xdr:rowOff>
                  </from>
                  <to>
                    <xdr:col>11</xdr:col>
                    <xdr:colOff>200025</xdr:colOff>
                    <xdr:row>58</xdr:row>
                    <xdr:rowOff>266700</xdr:rowOff>
                  </to>
                </anchor>
              </controlPr>
            </control>
          </mc:Choice>
        </mc:AlternateContent>
        <mc:AlternateContent xmlns:mc="http://schemas.openxmlformats.org/markup-compatibility/2006">
          <mc:Choice Requires="x14">
            <control shapeId="1113" r:id="rId33" name="Check Box 89">
              <controlPr locked="0" defaultSize="0" autoFill="0" autoLine="0" autoPict="0">
                <anchor moveWithCells="1">
                  <from>
                    <xdr:col>3</xdr:col>
                    <xdr:colOff>171450</xdr:colOff>
                    <xdr:row>60</xdr:row>
                    <xdr:rowOff>95250</xdr:rowOff>
                  </from>
                  <to>
                    <xdr:col>11</xdr:col>
                    <xdr:colOff>200025</xdr:colOff>
                    <xdr:row>60</xdr:row>
                    <xdr:rowOff>304800</xdr:rowOff>
                  </to>
                </anchor>
              </controlPr>
            </control>
          </mc:Choice>
        </mc:AlternateContent>
        <mc:AlternateContent xmlns:mc="http://schemas.openxmlformats.org/markup-compatibility/2006">
          <mc:Choice Requires="x14">
            <control shapeId="1114" r:id="rId34" name="Check Box 90">
              <controlPr locked="0" defaultSize="0" autoFill="0" autoLine="0" autoPict="0">
                <anchor moveWithCells="1">
                  <from>
                    <xdr:col>3</xdr:col>
                    <xdr:colOff>171450</xdr:colOff>
                    <xdr:row>61</xdr:row>
                    <xdr:rowOff>219075</xdr:rowOff>
                  </from>
                  <to>
                    <xdr:col>11</xdr:col>
                    <xdr:colOff>200025</xdr:colOff>
                    <xdr:row>62</xdr:row>
                    <xdr:rowOff>123825</xdr:rowOff>
                  </to>
                </anchor>
              </controlPr>
            </control>
          </mc:Choice>
        </mc:AlternateContent>
        <mc:AlternateContent xmlns:mc="http://schemas.openxmlformats.org/markup-compatibility/2006">
          <mc:Choice Requires="x14">
            <control shapeId="1115" r:id="rId35" name="Check Box 91">
              <controlPr locked="0" defaultSize="0" autoFill="0" autoLine="0" autoPict="0">
                <anchor moveWithCells="1">
                  <from>
                    <xdr:col>3</xdr:col>
                    <xdr:colOff>171450</xdr:colOff>
                    <xdr:row>63</xdr:row>
                    <xdr:rowOff>47625</xdr:rowOff>
                  </from>
                  <to>
                    <xdr:col>11</xdr:col>
                    <xdr:colOff>200025</xdr:colOff>
                    <xdr:row>63</xdr:row>
                    <xdr:rowOff>257175</xdr:rowOff>
                  </to>
                </anchor>
              </controlPr>
            </control>
          </mc:Choice>
        </mc:AlternateContent>
        <mc:AlternateContent xmlns:mc="http://schemas.openxmlformats.org/markup-compatibility/2006">
          <mc:Choice Requires="x14">
            <control shapeId="1116" r:id="rId36" name="Check Box 92">
              <controlPr locked="0" defaultSize="0" autoFill="0" autoLine="0" autoPict="0">
                <anchor moveWithCells="1">
                  <from>
                    <xdr:col>3</xdr:col>
                    <xdr:colOff>171450</xdr:colOff>
                    <xdr:row>64</xdr:row>
                    <xdr:rowOff>47625</xdr:rowOff>
                  </from>
                  <to>
                    <xdr:col>11</xdr:col>
                    <xdr:colOff>200025</xdr:colOff>
                    <xdr:row>64</xdr:row>
                    <xdr:rowOff>257175</xdr:rowOff>
                  </to>
                </anchor>
              </controlPr>
            </control>
          </mc:Choice>
        </mc:AlternateContent>
        <mc:AlternateContent xmlns:mc="http://schemas.openxmlformats.org/markup-compatibility/2006">
          <mc:Choice Requires="x14">
            <control shapeId="1117" r:id="rId37" name="Check Box 93">
              <controlPr locked="0" defaultSize="0" autoFill="0" autoLine="0" autoPict="0">
                <anchor moveWithCells="1">
                  <from>
                    <xdr:col>3</xdr:col>
                    <xdr:colOff>171450</xdr:colOff>
                    <xdr:row>66</xdr:row>
                    <xdr:rowOff>57150</xdr:rowOff>
                  </from>
                  <to>
                    <xdr:col>11</xdr:col>
                    <xdr:colOff>200025</xdr:colOff>
                    <xdr:row>66</xdr:row>
                    <xdr:rowOff>266700</xdr:rowOff>
                  </to>
                </anchor>
              </controlPr>
            </control>
          </mc:Choice>
        </mc:AlternateContent>
        <mc:AlternateContent xmlns:mc="http://schemas.openxmlformats.org/markup-compatibility/2006">
          <mc:Choice Requires="x14">
            <control shapeId="1118" r:id="rId38" name="Check Box 94">
              <controlPr locked="0" defaultSize="0" autoFill="0" autoLine="0" autoPict="0">
                <anchor moveWithCells="1">
                  <from>
                    <xdr:col>3</xdr:col>
                    <xdr:colOff>171450</xdr:colOff>
                    <xdr:row>68</xdr:row>
                    <xdr:rowOff>76200</xdr:rowOff>
                  </from>
                  <to>
                    <xdr:col>11</xdr:col>
                    <xdr:colOff>200025</xdr:colOff>
                    <xdr:row>68</xdr:row>
                    <xdr:rowOff>285750</xdr:rowOff>
                  </to>
                </anchor>
              </controlPr>
            </control>
          </mc:Choice>
        </mc:AlternateContent>
        <mc:AlternateContent xmlns:mc="http://schemas.openxmlformats.org/markup-compatibility/2006">
          <mc:Choice Requires="x14">
            <control shapeId="1119" r:id="rId39" name="Check Box 95">
              <controlPr locked="0" defaultSize="0" autoFill="0" autoLine="0" autoPict="0">
                <anchor moveWithCells="1">
                  <from>
                    <xdr:col>3</xdr:col>
                    <xdr:colOff>171450</xdr:colOff>
                    <xdr:row>77</xdr:row>
                    <xdr:rowOff>0</xdr:rowOff>
                  </from>
                  <to>
                    <xdr:col>11</xdr:col>
                    <xdr:colOff>200025</xdr:colOff>
                    <xdr:row>78</xdr:row>
                    <xdr:rowOff>9525</xdr:rowOff>
                  </to>
                </anchor>
              </controlPr>
            </control>
          </mc:Choice>
        </mc:AlternateContent>
        <mc:AlternateContent xmlns:mc="http://schemas.openxmlformats.org/markup-compatibility/2006">
          <mc:Choice Requires="x14">
            <control shapeId="1120" r:id="rId40" name="Check Box 96">
              <controlPr locked="0" defaultSize="0" autoFill="0" autoLine="0" autoPict="0">
                <anchor moveWithCells="1">
                  <from>
                    <xdr:col>3</xdr:col>
                    <xdr:colOff>171450</xdr:colOff>
                    <xdr:row>77</xdr:row>
                    <xdr:rowOff>190500</xdr:rowOff>
                  </from>
                  <to>
                    <xdr:col>11</xdr:col>
                    <xdr:colOff>200025</xdr:colOff>
                    <xdr:row>79</xdr:row>
                    <xdr:rowOff>0</xdr:rowOff>
                  </to>
                </anchor>
              </controlPr>
            </control>
          </mc:Choice>
        </mc:AlternateContent>
        <mc:AlternateContent xmlns:mc="http://schemas.openxmlformats.org/markup-compatibility/2006">
          <mc:Choice Requires="x14">
            <control shapeId="1121" r:id="rId41" name="Check Box 97">
              <controlPr locked="0" defaultSize="0" autoFill="0" autoLine="0" autoPict="0">
                <anchor moveWithCells="1">
                  <from>
                    <xdr:col>3</xdr:col>
                    <xdr:colOff>171450</xdr:colOff>
                    <xdr:row>78</xdr:row>
                    <xdr:rowOff>190500</xdr:rowOff>
                  </from>
                  <to>
                    <xdr:col>11</xdr:col>
                    <xdr:colOff>200025</xdr:colOff>
                    <xdr:row>80</xdr:row>
                    <xdr:rowOff>0</xdr:rowOff>
                  </to>
                </anchor>
              </controlPr>
            </control>
          </mc:Choice>
        </mc:AlternateContent>
        <mc:AlternateContent xmlns:mc="http://schemas.openxmlformats.org/markup-compatibility/2006">
          <mc:Choice Requires="x14">
            <control shapeId="1122" r:id="rId42" name="Check Box 98">
              <controlPr locked="0" defaultSize="0" autoFill="0" autoLine="0" autoPict="0">
                <anchor moveWithCells="1">
                  <from>
                    <xdr:col>3</xdr:col>
                    <xdr:colOff>171450</xdr:colOff>
                    <xdr:row>69</xdr:row>
                    <xdr:rowOff>95250</xdr:rowOff>
                  </from>
                  <to>
                    <xdr:col>11</xdr:col>
                    <xdr:colOff>200025</xdr:colOff>
                    <xdr:row>69</xdr:row>
                    <xdr:rowOff>304800</xdr:rowOff>
                  </to>
                </anchor>
              </controlPr>
            </control>
          </mc:Choice>
        </mc:AlternateContent>
        <mc:AlternateContent xmlns:mc="http://schemas.openxmlformats.org/markup-compatibility/2006">
          <mc:Choice Requires="x14">
            <control shapeId="1123" r:id="rId43" name="Check Box 99">
              <controlPr locked="0" defaultSize="0" autoFill="0" autoLine="0" autoPict="0">
                <anchor moveWithCells="1">
                  <from>
                    <xdr:col>3</xdr:col>
                    <xdr:colOff>171450</xdr:colOff>
                    <xdr:row>70</xdr:row>
                    <xdr:rowOff>180975</xdr:rowOff>
                  </from>
                  <to>
                    <xdr:col>11</xdr:col>
                    <xdr:colOff>200025</xdr:colOff>
                    <xdr:row>72</xdr:row>
                    <xdr:rowOff>9525</xdr:rowOff>
                  </to>
                </anchor>
              </controlPr>
            </control>
          </mc:Choice>
        </mc:AlternateContent>
        <mc:AlternateContent xmlns:mc="http://schemas.openxmlformats.org/markup-compatibility/2006">
          <mc:Choice Requires="x14">
            <control shapeId="1124" r:id="rId44" name="Check Box 100">
              <controlPr locked="0" defaultSize="0" autoFill="0" autoLine="0" autoPict="0">
                <anchor moveWithCells="1">
                  <from>
                    <xdr:col>3</xdr:col>
                    <xdr:colOff>171450</xdr:colOff>
                    <xdr:row>72</xdr:row>
                    <xdr:rowOff>190500</xdr:rowOff>
                  </from>
                  <to>
                    <xdr:col>11</xdr:col>
                    <xdr:colOff>200025</xdr:colOff>
                    <xdr:row>74</xdr:row>
                    <xdr:rowOff>0</xdr:rowOff>
                  </to>
                </anchor>
              </controlPr>
            </control>
          </mc:Choice>
        </mc:AlternateContent>
        <mc:AlternateContent xmlns:mc="http://schemas.openxmlformats.org/markup-compatibility/2006">
          <mc:Choice Requires="x14">
            <control shapeId="1125" r:id="rId45" name="Check Box 101">
              <controlPr locked="0" defaultSize="0" autoFill="0" autoLine="0" autoPict="0">
                <anchor moveWithCells="1">
                  <from>
                    <xdr:col>3</xdr:col>
                    <xdr:colOff>171450</xdr:colOff>
                    <xdr:row>74</xdr:row>
                    <xdr:rowOff>57150</xdr:rowOff>
                  </from>
                  <to>
                    <xdr:col>11</xdr:col>
                    <xdr:colOff>200025</xdr:colOff>
                    <xdr:row>74</xdr:row>
                    <xdr:rowOff>266700</xdr:rowOff>
                  </to>
                </anchor>
              </controlPr>
            </control>
          </mc:Choice>
        </mc:AlternateContent>
        <mc:AlternateContent xmlns:mc="http://schemas.openxmlformats.org/markup-compatibility/2006">
          <mc:Choice Requires="x14">
            <control shapeId="1126" r:id="rId46" name="Check Box 102">
              <controlPr locked="0" defaultSize="0" autoFill="0" autoLine="0" autoPict="0">
                <anchor moveWithCells="1">
                  <from>
                    <xdr:col>3</xdr:col>
                    <xdr:colOff>171450</xdr:colOff>
                    <xdr:row>75</xdr:row>
                    <xdr:rowOff>57150</xdr:rowOff>
                  </from>
                  <to>
                    <xdr:col>11</xdr:col>
                    <xdr:colOff>200025</xdr:colOff>
                    <xdr:row>75</xdr:row>
                    <xdr:rowOff>266700</xdr:rowOff>
                  </to>
                </anchor>
              </controlPr>
            </control>
          </mc:Choice>
        </mc:AlternateContent>
        <mc:AlternateContent xmlns:mc="http://schemas.openxmlformats.org/markup-compatibility/2006">
          <mc:Choice Requires="x14">
            <control shapeId="1127" r:id="rId47" name="Check Box 103">
              <controlPr locked="0" defaultSize="0" autoFill="0" autoLine="0" autoPict="0">
                <anchor moveWithCells="1">
                  <from>
                    <xdr:col>3</xdr:col>
                    <xdr:colOff>171450</xdr:colOff>
                    <xdr:row>82</xdr:row>
                    <xdr:rowOff>0</xdr:rowOff>
                  </from>
                  <to>
                    <xdr:col>11</xdr:col>
                    <xdr:colOff>200025</xdr:colOff>
                    <xdr:row>83</xdr:row>
                    <xdr:rowOff>19050</xdr:rowOff>
                  </to>
                </anchor>
              </controlPr>
            </control>
          </mc:Choice>
        </mc:AlternateContent>
        <mc:AlternateContent xmlns:mc="http://schemas.openxmlformats.org/markup-compatibility/2006">
          <mc:Choice Requires="x14">
            <control shapeId="1128" r:id="rId48" name="Check Box 104">
              <controlPr locked="0" defaultSize="0" autoFill="0" autoLine="0" autoPict="0">
                <anchor moveWithCells="1">
                  <from>
                    <xdr:col>3</xdr:col>
                    <xdr:colOff>171450</xdr:colOff>
                    <xdr:row>80</xdr:row>
                    <xdr:rowOff>0</xdr:rowOff>
                  </from>
                  <to>
                    <xdr:col>11</xdr:col>
                    <xdr:colOff>200025</xdr:colOff>
                    <xdr:row>81</xdr:row>
                    <xdr:rowOff>9525</xdr:rowOff>
                  </to>
                </anchor>
              </controlPr>
            </control>
          </mc:Choice>
        </mc:AlternateContent>
        <mc:AlternateContent xmlns:mc="http://schemas.openxmlformats.org/markup-compatibility/2006">
          <mc:Choice Requires="x14">
            <control shapeId="1129" r:id="rId49" name="Check Box 105">
              <controlPr locked="0" defaultSize="0" autoFill="0" autoLine="0" autoPict="0">
                <anchor moveWithCells="1">
                  <from>
                    <xdr:col>3</xdr:col>
                    <xdr:colOff>171450</xdr:colOff>
                    <xdr:row>55</xdr:row>
                    <xdr:rowOff>161925</xdr:rowOff>
                  </from>
                  <to>
                    <xdr:col>11</xdr:col>
                    <xdr:colOff>200025</xdr:colOff>
                    <xdr:row>56</xdr:row>
                    <xdr:rowOff>180975</xdr:rowOff>
                  </to>
                </anchor>
              </controlPr>
            </control>
          </mc:Choice>
        </mc:AlternateContent>
        <mc:AlternateContent xmlns:mc="http://schemas.openxmlformats.org/markup-compatibility/2006">
          <mc:Choice Requires="x14">
            <control shapeId="1130" r:id="rId50" name="Check Box 106">
              <controlPr locked="0" defaultSize="0" autoFill="0" autoLine="0" autoPict="0">
                <anchor moveWithCells="1">
                  <from>
                    <xdr:col>3</xdr:col>
                    <xdr:colOff>171450</xdr:colOff>
                    <xdr:row>33</xdr:row>
                    <xdr:rowOff>0</xdr:rowOff>
                  </from>
                  <to>
                    <xdr:col>11</xdr:col>
                    <xdr:colOff>200025</xdr:colOff>
                    <xdr:row>34</xdr:row>
                    <xdr:rowOff>19050</xdr:rowOff>
                  </to>
                </anchor>
              </controlPr>
            </control>
          </mc:Choice>
        </mc:AlternateContent>
        <mc:AlternateContent xmlns:mc="http://schemas.openxmlformats.org/markup-compatibility/2006">
          <mc:Choice Requires="x14">
            <control shapeId="1131" r:id="rId51" name="Check Box 107">
              <controlPr locked="0" defaultSize="0" autoFill="0" autoLine="0" autoPict="0">
                <anchor moveWithCells="1">
                  <from>
                    <xdr:col>3</xdr:col>
                    <xdr:colOff>171450</xdr:colOff>
                    <xdr:row>34</xdr:row>
                    <xdr:rowOff>180975</xdr:rowOff>
                  </from>
                  <to>
                    <xdr:col>11</xdr:col>
                    <xdr:colOff>200025</xdr:colOff>
                    <xdr:row>36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showGridLines="0" showRowColHeaders="0" topLeftCell="A2" workbookViewId="0">
      <selection activeCell="E33" sqref="E33"/>
    </sheetView>
  </sheetViews>
  <sheetFormatPr defaultRowHeight="15" x14ac:dyDescent="0.25"/>
  <cols>
    <col min="1" max="1" width="40.85546875" customWidth="1"/>
    <col min="2" max="2" width="15.85546875" customWidth="1"/>
    <col min="3" max="3" width="14.140625" customWidth="1"/>
    <col min="4" max="4" width="13.7109375" customWidth="1"/>
    <col min="5" max="5" width="14" customWidth="1"/>
    <col min="6" max="6" width="36.42578125" customWidth="1"/>
  </cols>
  <sheetData>
    <row r="1" spans="1:10" x14ac:dyDescent="0.25">
      <c r="A1" s="27"/>
      <c r="B1" s="27"/>
      <c r="C1" s="27"/>
      <c r="D1" s="27"/>
      <c r="E1" s="27"/>
      <c r="F1" s="27"/>
      <c r="G1" s="27"/>
      <c r="H1" s="27"/>
      <c r="I1" s="27"/>
      <c r="J1" s="27"/>
    </row>
    <row r="2" spans="1:10" x14ac:dyDescent="0.25">
      <c r="A2" s="27"/>
      <c r="B2" s="27"/>
      <c r="C2" s="27"/>
      <c r="D2" s="27"/>
      <c r="E2" s="27"/>
      <c r="F2" s="27"/>
      <c r="G2" s="27"/>
      <c r="H2" s="27"/>
      <c r="I2" s="27"/>
      <c r="J2" s="27"/>
    </row>
    <row r="3" spans="1:10" ht="15.75" thickBot="1" x14ac:dyDescent="0.3">
      <c r="A3" s="57" t="s">
        <v>132</v>
      </c>
      <c r="B3" s="27"/>
      <c r="C3" s="27"/>
      <c r="D3" s="27"/>
      <c r="E3" s="27"/>
      <c r="F3" s="27"/>
      <c r="G3" s="27"/>
      <c r="H3" s="27"/>
      <c r="I3" s="27"/>
      <c r="J3" s="27"/>
    </row>
    <row r="4" spans="1:10" ht="15.75" thickBot="1" x14ac:dyDescent="0.3">
      <c r="A4" s="58" t="s">
        <v>68</v>
      </c>
      <c r="B4" s="113" t="s">
        <v>69</v>
      </c>
      <c r="C4" s="114"/>
      <c r="D4" s="114"/>
      <c r="E4" s="115"/>
      <c r="F4" s="27"/>
      <c r="G4" s="27"/>
      <c r="H4" s="27"/>
      <c r="I4" s="27"/>
      <c r="J4" s="27"/>
    </row>
    <row r="5" spans="1:10" ht="15.75" thickBot="1" x14ac:dyDescent="0.3">
      <c r="A5" s="59"/>
      <c r="B5" s="60" t="s">
        <v>75</v>
      </c>
      <c r="C5" s="60" t="s">
        <v>76</v>
      </c>
      <c r="D5" s="60" t="s">
        <v>77</v>
      </c>
      <c r="E5" s="60" t="s">
        <v>78</v>
      </c>
      <c r="F5" s="27"/>
      <c r="G5" s="27"/>
      <c r="H5" s="27"/>
      <c r="I5" s="27"/>
      <c r="J5" s="27"/>
    </row>
    <row r="6" spans="1:10" ht="15.75" thickBot="1" x14ac:dyDescent="0.3">
      <c r="A6" s="59" t="s">
        <v>70</v>
      </c>
      <c r="B6" s="61">
        <v>3.6</v>
      </c>
      <c r="C6" s="61">
        <v>3</v>
      </c>
      <c r="D6" s="61">
        <v>4.0999999999999996</v>
      </c>
      <c r="E6" s="61">
        <v>4.9000000000000004</v>
      </c>
      <c r="F6" s="27"/>
      <c r="G6" s="27"/>
      <c r="H6" s="27"/>
      <c r="I6" s="27"/>
      <c r="J6" s="27"/>
    </row>
    <row r="7" spans="1:10" ht="15.75" thickBot="1" x14ac:dyDescent="0.3">
      <c r="A7" s="59" t="s">
        <v>71</v>
      </c>
      <c r="B7" s="61">
        <v>2.1</v>
      </c>
      <c r="C7" s="61">
        <v>2.1</v>
      </c>
      <c r="D7" s="61">
        <v>2.2000000000000002</v>
      </c>
      <c r="E7" s="61">
        <v>2.9</v>
      </c>
      <c r="F7" s="27"/>
      <c r="G7" s="27"/>
      <c r="H7" s="27"/>
      <c r="I7" s="27"/>
      <c r="J7" s="27"/>
    </row>
    <row r="8" spans="1:10" ht="15.75" thickBot="1" x14ac:dyDescent="0.3">
      <c r="A8" s="62" t="s">
        <v>72</v>
      </c>
      <c r="B8" s="63">
        <v>1.3</v>
      </c>
      <c r="C8" s="63">
        <v>2.4</v>
      </c>
      <c r="D8" s="63">
        <v>3.1</v>
      </c>
      <c r="E8" s="63">
        <v>4.8</v>
      </c>
      <c r="F8" s="27"/>
      <c r="G8" s="27"/>
      <c r="H8" s="27"/>
      <c r="I8" s="27"/>
      <c r="J8" s="27"/>
    </row>
    <row r="9" spans="1:10" x14ac:dyDescent="0.25">
      <c r="A9" s="62" t="s">
        <v>73</v>
      </c>
      <c r="B9" s="63">
        <v>0.26</v>
      </c>
      <c r="C9" s="63">
        <v>0.32</v>
      </c>
      <c r="D9" s="63">
        <v>0.43</v>
      </c>
      <c r="E9" s="63">
        <v>0.43</v>
      </c>
      <c r="F9" s="27"/>
      <c r="G9" s="27"/>
      <c r="H9" s="27"/>
      <c r="I9" s="27"/>
      <c r="J9" s="27"/>
    </row>
    <row r="10" spans="1:10" ht="15.75" thickBot="1" x14ac:dyDescent="0.3">
      <c r="A10" s="59" t="s">
        <v>74</v>
      </c>
      <c r="B10" s="61">
        <v>0.4</v>
      </c>
      <c r="C10" s="61">
        <v>0.4</v>
      </c>
      <c r="D10" s="61">
        <v>0.5</v>
      </c>
      <c r="E10" s="61">
        <v>0.5</v>
      </c>
      <c r="F10" s="27"/>
      <c r="G10" s="27"/>
      <c r="H10" s="27"/>
      <c r="I10" s="27"/>
      <c r="J10" s="27"/>
    </row>
    <row r="11" spans="1:10" x14ac:dyDescent="0.25">
      <c r="A11" s="27"/>
      <c r="B11" s="27"/>
      <c r="C11" s="27"/>
      <c r="D11" s="27"/>
      <c r="E11" s="27"/>
      <c r="F11" s="27"/>
      <c r="G11" s="27"/>
      <c r="H11" s="27"/>
      <c r="I11" s="27"/>
      <c r="J11" s="27"/>
    </row>
    <row r="12" spans="1:10" ht="15.75" thickBot="1" x14ac:dyDescent="0.3">
      <c r="A12" s="57" t="s">
        <v>155</v>
      </c>
      <c r="B12" s="27"/>
      <c r="C12" s="27"/>
      <c r="D12" s="27"/>
      <c r="E12" s="27"/>
      <c r="F12" s="57" t="s">
        <v>172</v>
      </c>
      <c r="G12" s="27"/>
      <c r="H12" s="27"/>
      <c r="I12" s="27"/>
      <c r="J12" s="27"/>
    </row>
    <row r="13" spans="1:10" ht="38.25" x14ac:dyDescent="0.25">
      <c r="A13" s="105" t="s">
        <v>133</v>
      </c>
      <c r="B13" s="64" t="s">
        <v>134</v>
      </c>
      <c r="C13" s="27"/>
      <c r="D13" s="27"/>
      <c r="E13" s="27"/>
      <c r="F13" s="105" t="s">
        <v>156</v>
      </c>
      <c r="G13" s="64" t="s">
        <v>157</v>
      </c>
      <c r="H13" s="27"/>
      <c r="I13" s="27"/>
      <c r="J13" s="27"/>
    </row>
    <row r="14" spans="1:10" ht="26.25" thickBot="1" x14ac:dyDescent="0.3">
      <c r="A14" s="106"/>
      <c r="B14" s="65" t="s">
        <v>135</v>
      </c>
      <c r="C14" s="27"/>
      <c r="D14" s="27"/>
      <c r="E14" s="27"/>
      <c r="F14" s="106"/>
      <c r="G14" s="65" t="s">
        <v>158</v>
      </c>
      <c r="H14" s="27"/>
      <c r="I14" s="27"/>
      <c r="J14" s="27"/>
    </row>
    <row r="15" spans="1:10" ht="15.75" thickBot="1" x14ac:dyDescent="0.3">
      <c r="A15" s="66" t="s">
        <v>136</v>
      </c>
      <c r="B15" s="67">
        <v>60</v>
      </c>
      <c r="C15" s="27"/>
      <c r="D15" s="27"/>
      <c r="E15" s="27"/>
      <c r="F15" s="66" t="s">
        <v>159</v>
      </c>
      <c r="G15" s="67">
        <v>50</v>
      </c>
      <c r="H15" s="27"/>
      <c r="I15" s="27"/>
      <c r="J15" s="27"/>
    </row>
    <row r="16" spans="1:10" ht="15.75" thickBot="1" x14ac:dyDescent="0.3">
      <c r="A16" s="66" t="s">
        <v>137</v>
      </c>
      <c r="B16" s="67">
        <v>60</v>
      </c>
      <c r="C16" s="27"/>
      <c r="D16" s="27"/>
      <c r="E16" s="27"/>
      <c r="F16" s="66" t="s">
        <v>160</v>
      </c>
      <c r="G16" s="67">
        <v>50</v>
      </c>
      <c r="H16" s="27"/>
      <c r="I16" s="27"/>
      <c r="J16" s="27"/>
    </row>
    <row r="17" spans="1:10" ht="15.75" thickBot="1" x14ac:dyDescent="0.3">
      <c r="A17" s="66" t="s">
        <v>138</v>
      </c>
      <c r="B17" s="67">
        <v>55</v>
      </c>
      <c r="C17" s="27"/>
      <c r="D17" s="27"/>
      <c r="E17" s="27"/>
      <c r="F17" s="66" t="s">
        <v>161</v>
      </c>
      <c r="G17" s="67">
        <v>100</v>
      </c>
      <c r="H17" s="27"/>
      <c r="I17" s="27"/>
      <c r="J17" s="27"/>
    </row>
    <row r="18" spans="1:10" ht="15.75" thickBot="1" x14ac:dyDescent="0.3">
      <c r="A18" s="66" t="s">
        <v>139</v>
      </c>
      <c r="B18" s="67">
        <v>60</v>
      </c>
      <c r="C18" s="27"/>
      <c r="D18" s="27"/>
      <c r="E18" s="27"/>
      <c r="F18" s="66" t="s">
        <v>162</v>
      </c>
      <c r="G18" s="67">
        <v>60</v>
      </c>
      <c r="H18" s="27"/>
      <c r="I18" s="27"/>
      <c r="J18" s="27"/>
    </row>
    <row r="19" spans="1:10" ht="15.75" thickBot="1" x14ac:dyDescent="0.3">
      <c r="A19" s="66" t="s">
        <v>140</v>
      </c>
      <c r="B19" s="67">
        <v>55</v>
      </c>
      <c r="C19" s="27"/>
      <c r="D19" s="27"/>
      <c r="E19" s="27"/>
      <c r="F19" s="66" t="s">
        <v>163</v>
      </c>
      <c r="G19" s="67">
        <v>50</v>
      </c>
      <c r="H19" s="27"/>
      <c r="I19" s="27"/>
      <c r="J19" s="27"/>
    </row>
    <row r="20" spans="1:10" ht="15.75" thickBot="1" x14ac:dyDescent="0.3">
      <c r="A20" s="66" t="s">
        <v>204</v>
      </c>
      <c r="B20" s="67">
        <v>65</v>
      </c>
      <c r="C20" s="27"/>
      <c r="D20" s="27"/>
      <c r="E20" s="27"/>
      <c r="F20" s="66" t="s">
        <v>164</v>
      </c>
      <c r="G20" s="67">
        <v>65</v>
      </c>
      <c r="H20" s="27"/>
      <c r="I20" s="27"/>
      <c r="J20" s="27"/>
    </row>
    <row r="21" spans="1:10" ht="15.75" thickBot="1" x14ac:dyDescent="0.3">
      <c r="A21" s="66" t="s">
        <v>205</v>
      </c>
      <c r="B21" s="67">
        <v>65</v>
      </c>
      <c r="C21" s="27"/>
      <c r="D21" s="27"/>
      <c r="E21" s="27"/>
      <c r="F21" s="66" t="s">
        <v>165</v>
      </c>
      <c r="G21" s="67">
        <v>50</v>
      </c>
      <c r="H21" s="27"/>
      <c r="I21" s="27"/>
      <c r="J21" s="27"/>
    </row>
    <row r="22" spans="1:10" ht="15.75" thickBot="1" x14ac:dyDescent="0.3">
      <c r="A22" s="66" t="s">
        <v>141</v>
      </c>
      <c r="B22" s="67">
        <v>75</v>
      </c>
      <c r="C22" s="27"/>
      <c r="D22" s="27"/>
      <c r="E22" s="27"/>
      <c r="F22" s="66" t="s">
        <v>166</v>
      </c>
      <c r="G22" s="67">
        <v>50</v>
      </c>
      <c r="H22" s="27"/>
      <c r="I22" s="27"/>
      <c r="J22" s="27"/>
    </row>
    <row r="23" spans="1:10" ht="15.75" thickBot="1" x14ac:dyDescent="0.3">
      <c r="A23" s="66" t="s">
        <v>142</v>
      </c>
      <c r="B23" s="67">
        <v>75</v>
      </c>
      <c r="C23" s="27"/>
      <c r="D23" s="27"/>
      <c r="E23" s="27"/>
      <c r="F23" s="66" t="s">
        <v>167</v>
      </c>
      <c r="G23" s="67">
        <v>70</v>
      </c>
      <c r="H23" s="27"/>
      <c r="I23" s="27"/>
      <c r="J23" s="27"/>
    </row>
    <row r="24" spans="1:10" ht="15.75" thickBot="1" x14ac:dyDescent="0.3">
      <c r="A24" s="66" t="s">
        <v>143</v>
      </c>
      <c r="B24" s="67">
        <v>100</v>
      </c>
      <c r="C24" s="27"/>
      <c r="D24" s="27"/>
      <c r="E24" s="27"/>
      <c r="F24" s="66" t="s">
        <v>168</v>
      </c>
      <c r="G24" s="67">
        <v>100</v>
      </c>
      <c r="H24" s="27"/>
      <c r="I24" s="27"/>
      <c r="J24" s="27"/>
    </row>
    <row r="25" spans="1:10" ht="15.75" thickBot="1" x14ac:dyDescent="0.3">
      <c r="A25" s="116" t="s">
        <v>144</v>
      </c>
      <c r="B25" s="117"/>
      <c r="C25" s="27"/>
      <c r="D25" s="27"/>
      <c r="E25" s="27"/>
      <c r="F25" s="66" t="s">
        <v>169</v>
      </c>
      <c r="G25" s="67">
        <v>250</v>
      </c>
      <c r="H25" s="27"/>
      <c r="I25" s="27"/>
      <c r="J25" s="27"/>
    </row>
    <row r="26" spans="1:10" ht="25.5" customHeight="1" thickBot="1" x14ac:dyDescent="0.3">
      <c r="A26" s="66" t="s">
        <v>145</v>
      </c>
      <c r="B26" s="67">
        <v>60</v>
      </c>
      <c r="C26" s="27"/>
      <c r="D26" s="27"/>
      <c r="E26" s="27"/>
      <c r="F26" s="107" t="s">
        <v>170</v>
      </c>
      <c r="G26" s="108"/>
      <c r="H26" s="27"/>
      <c r="I26" s="27"/>
      <c r="J26" s="27"/>
    </row>
    <row r="27" spans="1:10" ht="24" customHeight="1" thickBot="1" x14ac:dyDescent="0.3">
      <c r="A27" s="66" t="s">
        <v>146</v>
      </c>
      <c r="B27" s="67">
        <v>60</v>
      </c>
      <c r="C27" s="27"/>
      <c r="D27" s="27"/>
      <c r="E27" s="27"/>
      <c r="F27" s="109" t="s">
        <v>171</v>
      </c>
      <c r="G27" s="110"/>
      <c r="H27" s="27"/>
      <c r="I27" s="27"/>
      <c r="J27" s="27"/>
    </row>
    <row r="28" spans="1:10" ht="15.75" thickBot="1" x14ac:dyDescent="0.3">
      <c r="A28" s="66" t="s">
        <v>147</v>
      </c>
      <c r="B28" s="67">
        <v>50</v>
      </c>
      <c r="C28" s="27"/>
      <c r="D28" s="27"/>
      <c r="E28" s="27"/>
      <c r="F28" s="27"/>
      <c r="G28" s="27"/>
      <c r="H28" s="27"/>
      <c r="I28" s="27"/>
      <c r="J28" s="27"/>
    </row>
    <row r="29" spans="1:10" ht="15.75" thickBot="1" x14ac:dyDescent="0.3">
      <c r="A29" s="116" t="s">
        <v>148</v>
      </c>
      <c r="B29" s="117"/>
      <c r="C29" s="27"/>
      <c r="D29" s="27"/>
      <c r="E29" s="27"/>
      <c r="F29" s="27"/>
      <c r="G29" s="27"/>
      <c r="H29" s="27"/>
      <c r="I29" s="27"/>
      <c r="J29" s="27"/>
    </row>
    <row r="30" spans="1:10" ht="15.75" thickBot="1" x14ac:dyDescent="0.3">
      <c r="A30" s="66" t="s">
        <v>149</v>
      </c>
      <c r="B30" s="67">
        <v>60</v>
      </c>
      <c r="C30" s="27"/>
      <c r="D30" s="27"/>
      <c r="E30" s="27"/>
      <c r="F30" s="27"/>
      <c r="G30" s="27"/>
      <c r="H30" s="27"/>
      <c r="I30" s="27"/>
      <c r="J30" s="27"/>
    </row>
    <row r="31" spans="1:10" ht="15.75" thickBot="1" x14ac:dyDescent="0.3">
      <c r="A31" s="66" t="s">
        <v>150</v>
      </c>
      <c r="B31" s="67">
        <v>60</v>
      </c>
      <c r="C31" s="27"/>
      <c r="D31" s="27"/>
      <c r="E31" s="27"/>
      <c r="F31" s="27"/>
      <c r="G31" s="27"/>
      <c r="H31" s="27"/>
      <c r="I31" s="27"/>
      <c r="J31" s="27"/>
    </row>
    <row r="32" spans="1:10" ht="15.75" thickBot="1" x14ac:dyDescent="0.3">
      <c r="A32" s="116" t="s">
        <v>151</v>
      </c>
      <c r="B32" s="117"/>
      <c r="C32" s="27"/>
      <c r="D32" s="27"/>
      <c r="E32" s="27"/>
      <c r="F32" s="27"/>
      <c r="G32" s="27"/>
      <c r="H32" s="27"/>
      <c r="I32" s="27"/>
      <c r="J32" s="27"/>
    </row>
    <row r="33" spans="1:10" ht="26.25" thickBot="1" x14ac:dyDescent="0.3">
      <c r="A33" s="66" t="s">
        <v>152</v>
      </c>
      <c r="B33" s="67">
        <v>140</v>
      </c>
      <c r="C33" s="27"/>
      <c r="D33" s="27"/>
      <c r="E33" s="27"/>
      <c r="F33" s="27"/>
      <c r="G33" s="27"/>
      <c r="H33" s="27"/>
      <c r="I33" s="27"/>
      <c r="J33" s="27"/>
    </row>
    <row r="34" spans="1:10" ht="15.75" thickBot="1" x14ac:dyDescent="0.3">
      <c r="A34" s="66" t="s">
        <v>153</v>
      </c>
      <c r="B34" s="67">
        <v>100</v>
      </c>
      <c r="C34" s="27"/>
      <c r="D34" s="27"/>
      <c r="E34" s="27"/>
      <c r="F34" s="27"/>
      <c r="G34" s="27"/>
      <c r="H34" s="27"/>
      <c r="I34" s="27"/>
      <c r="J34" s="27"/>
    </row>
    <row r="35" spans="1:10" ht="15.75" thickBot="1" x14ac:dyDescent="0.3">
      <c r="A35" s="111" t="s">
        <v>154</v>
      </c>
      <c r="B35" s="118"/>
      <c r="C35" s="27"/>
      <c r="D35" s="27"/>
      <c r="E35" s="27"/>
      <c r="F35" s="27"/>
      <c r="G35" s="27"/>
      <c r="H35" s="27"/>
      <c r="I35" s="27"/>
      <c r="J35" s="27"/>
    </row>
    <row r="36" spans="1:10" x14ac:dyDescent="0.25">
      <c r="A36" s="27"/>
      <c r="B36" s="27"/>
      <c r="C36" s="27"/>
      <c r="D36" s="27"/>
      <c r="E36" s="27"/>
      <c r="F36" s="27"/>
      <c r="G36" s="27"/>
      <c r="H36" s="27"/>
      <c r="I36" s="27"/>
      <c r="J36" s="27"/>
    </row>
    <row r="37" spans="1:10" ht="15.75" thickBot="1" x14ac:dyDescent="0.3">
      <c r="A37" s="57" t="s">
        <v>197</v>
      </c>
      <c r="B37" s="27"/>
      <c r="C37" s="27"/>
      <c r="D37" s="27"/>
      <c r="E37" s="27"/>
      <c r="F37" s="27"/>
      <c r="G37" s="27"/>
      <c r="H37" s="27"/>
      <c r="I37" s="27"/>
      <c r="J37" s="27"/>
    </row>
    <row r="38" spans="1:10" x14ac:dyDescent="0.25">
      <c r="A38" s="105" t="s">
        <v>173</v>
      </c>
      <c r="B38" s="69" t="s">
        <v>174</v>
      </c>
      <c r="C38" s="27"/>
      <c r="D38" s="27"/>
      <c r="E38" s="27"/>
      <c r="F38" s="27"/>
      <c r="G38" s="27"/>
      <c r="H38" s="27"/>
      <c r="I38" s="27"/>
      <c r="J38" s="27"/>
    </row>
    <row r="39" spans="1:10" ht="26.25" thickBot="1" x14ac:dyDescent="0.3">
      <c r="A39" s="106"/>
      <c r="B39" s="70" t="s">
        <v>175</v>
      </c>
      <c r="C39" s="27"/>
      <c r="D39" s="27"/>
      <c r="E39" s="27"/>
      <c r="F39" s="27"/>
      <c r="G39" s="27"/>
      <c r="H39" s="27"/>
      <c r="I39" s="27"/>
      <c r="J39" s="27"/>
    </row>
    <row r="40" spans="1:10" ht="26.25" thickBot="1" x14ac:dyDescent="0.3">
      <c r="A40" s="66" t="s">
        <v>176</v>
      </c>
      <c r="B40" s="68" t="s">
        <v>177</v>
      </c>
      <c r="C40" s="27"/>
      <c r="D40" s="27"/>
      <c r="E40" s="27"/>
      <c r="F40" s="27"/>
      <c r="G40" s="27"/>
      <c r="H40" s="27"/>
      <c r="I40" s="27"/>
      <c r="J40" s="27"/>
    </row>
    <row r="41" spans="1:10" ht="39" thickBot="1" x14ac:dyDescent="0.3">
      <c r="A41" s="66" t="s">
        <v>178</v>
      </c>
      <c r="B41" s="68" t="s">
        <v>179</v>
      </c>
      <c r="C41" s="27"/>
      <c r="D41" s="27"/>
      <c r="E41" s="27"/>
      <c r="F41" s="27"/>
      <c r="G41" s="27"/>
      <c r="H41" s="27"/>
      <c r="I41" s="27"/>
      <c r="J41" s="27"/>
    </row>
    <row r="42" spans="1:10" ht="26.25" thickBot="1" x14ac:dyDescent="0.3">
      <c r="A42" s="66" t="s">
        <v>180</v>
      </c>
      <c r="B42" s="68" t="s">
        <v>177</v>
      </c>
      <c r="C42" s="27"/>
      <c r="D42" s="27"/>
      <c r="E42" s="27"/>
      <c r="F42" s="27"/>
      <c r="G42" s="27"/>
      <c r="H42" s="27"/>
      <c r="I42" s="27"/>
      <c r="J42" s="27"/>
    </row>
    <row r="43" spans="1:10" ht="26.25" thickBot="1" x14ac:dyDescent="0.3">
      <c r="A43" s="66" t="s">
        <v>181</v>
      </c>
      <c r="B43" s="68" t="s">
        <v>177</v>
      </c>
      <c r="C43" s="27"/>
      <c r="D43" s="27"/>
      <c r="E43" s="27"/>
      <c r="F43" s="27"/>
      <c r="G43" s="27"/>
      <c r="H43" s="27"/>
      <c r="I43" s="27"/>
      <c r="J43" s="27"/>
    </row>
    <row r="44" spans="1:10" ht="26.25" thickBot="1" x14ac:dyDescent="0.3">
      <c r="A44" s="66" t="s">
        <v>182</v>
      </c>
      <c r="B44" s="68" t="s">
        <v>177</v>
      </c>
      <c r="C44" s="27"/>
      <c r="D44" s="27"/>
      <c r="E44" s="27"/>
      <c r="F44" s="27"/>
      <c r="G44" s="27"/>
      <c r="H44" s="27"/>
      <c r="I44" s="27"/>
      <c r="J44" s="27"/>
    </row>
    <row r="45" spans="1:10" ht="15.75" thickBot="1" x14ac:dyDescent="0.3">
      <c r="A45" s="66" t="s">
        <v>183</v>
      </c>
      <c r="B45" s="68" t="s">
        <v>177</v>
      </c>
      <c r="C45" s="27"/>
      <c r="D45" s="27"/>
      <c r="E45" s="27"/>
      <c r="F45" s="27"/>
      <c r="G45" s="27"/>
      <c r="H45" s="27"/>
      <c r="I45" s="27"/>
      <c r="J45" s="27"/>
    </row>
    <row r="46" spans="1:10" ht="64.5" thickBot="1" x14ac:dyDescent="0.3">
      <c r="A46" s="66" t="s">
        <v>184</v>
      </c>
      <c r="B46" s="68" t="s">
        <v>185</v>
      </c>
      <c r="C46" s="27"/>
      <c r="D46" s="27"/>
      <c r="E46" s="27"/>
      <c r="F46" s="27"/>
      <c r="G46" s="27"/>
      <c r="H46" s="27"/>
      <c r="I46" s="27"/>
      <c r="J46" s="27"/>
    </row>
    <row r="47" spans="1:10" ht="64.5" thickBot="1" x14ac:dyDescent="0.3">
      <c r="A47" s="66" t="s">
        <v>186</v>
      </c>
      <c r="B47" s="68" t="s">
        <v>185</v>
      </c>
      <c r="C47" s="27"/>
      <c r="D47" s="27"/>
      <c r="E47" s="27"/>
      <c r="F47" s="27"/>
      <c r="G47" s="27"/>
      <c r="H47" s="27"/>
      <c r="I47" s="27"/>
      <c r="J47" s="27"/>
    </row>
    <row r="48" spans="1:10" ht="15.75" thickBot="1" x14ac:dyDescent="0.3">
      <c r="A48" s="66" t="s">
        <v>187</v>
      </c>
      <c r="B48" s="68" t="s">
        <v>188</v>
      </c>
      <c r="C48" s="27"/>
      <c r="D48" s="27"/>
      <c r="E48" s="27"/>
      <c r="F48" s="27"/>
      <c r="G48" s="27"/>
      <c r="H48" s="27"/>
      <c r="I48" s="27"/>
      <c r="J48" s="27"/>
    </row>
    <row r="49" spans="1:10" ht="15.75" thickBot="1" x14ac:dyDescent="0.3">
      <c r="A49" s="66" t="s">
        <v>189</v>
      </c>
      <c r="B49" s="68" t="s">
        <v>190</v>
      </c>
      <c r="C49" s="27"/>
      <c r="D49" s="27"/>
      <c r="E49" s="27"/>
      <c r="F49" s="27"/>
      <c r="G49" s="27"/>
      <c r="H49" s="27"/>
      <c r="I49" s="27"/>
      <c r="J49" s="27"/>
    </row>
    <row r="50" spans="1:10" ht="15.75" thickBot="1" x14ac:dyDescent="0.3">
      <c r="A50" s="66" t="s">
        <v>191</v>
      </c>
      <c r="B50" s="68" t="s">
        <v>192</v>
      </c>
      <c r="C50" s="27"/>
      <c r="D50" s="27"/>
      <c r="E50" s="27"/>
      <c r="F50" s="27"/>
      <c r="G50" s="27"/>
      <c r="H50" s="27"/>
      <c r="I50" s="27"/>
      <c r="J50" s="27"/>
    </row>
    <row r="51" spans="1:10" ht="51.75" thickBot="1" x14ac:dyDescent="0.3">
      <c r="A51" s="66" t="s">
        <v>193</v>
      </c>
      <c r="B51" s="68" t="s">
        <v>194</v>
      </c>
      <c r="C51" s="27"/>
      <c r="D51" s="27"/>
      <c r="E51" s="27"/>
      <c r="F51" s="27"/>
      <c r="G51" s="27"/>
      <c r="H51" s="27"/>
      <c r="I51" s="27"/>
      <c r="J51" s="27"/>
    </row>
    <row r="52" spans="1:10" ht="51" customHeight="1" thickBot="1" x14ac:dyDescent="0.3">
      <c r="A52" s="111" t="s">
        <v>195</v>
      </c>
      <c r="B52" s="112"/>
      <c r="C52" s="27"/>
      <c r="D52" s="27"/>
      <c r="E52" s="27"/>
      <c r="F52" s="27"/>
      <c r="G52" s="27"/>
      <c r="H52" s="27"/>
      <c r="I52" s="27"/>
      <c r="J52" s="27"/>
    </row>
    <row r="53" spans="1:10" ht="25.5" customHeight="1" thickBot="1" x14ac:dyDescent="0.3">
      <c r="A53" s="111" t="s">
        <v>196</v>
      </c>
      <c r="B53" s="112"/>
      <c r="C53" s="27"/>
      <c r="D53" s="27"/>
      <c r="E53" s="27"/>
      <c r="F53" s="27"/>
      <c r="G53" s="27"/>
      <c r="H53" s="27"/>
      <c r="I53" s="27"/>
      <c r="J53" s="27"/>
    </row>
    <row r="54" spans="1:10" x14ac:dyDescent="0.25">
      <c r="A54" s="27"/>
      <c r="B54" s="27"/>
      <c r="C54" s="27"/>
      <c r="D54" s="27"/>
      <c r="E54" s="27"/>
      <c r="F54" s="27"/>
      <c r="G54" s="27"/>
      <c r="H54" s="27"/>
      <c r="I54" s="27"/>
      <c r="J54" s="27"/>
    </row>
    <row r="55" spans="1:10" x14ac:dyDescent="0.25">
      <c r="A55" s="27"/>
      <c r="B55" s="27"/>
      <c r="C55" s="27"/>
      <c r="D55" s="27"/>
      <c r="E55" s="27"/>
      <c r="F55" s="27"/>
      <c r="G55" s="27"/>
      <c r="H55" s="27"/>
      <c r="I55" s="27"/>
      <c r="J55" s="27"/>
    </row>
    <row r="56" spans="1:10" x14ac:dyDescent="0.25">
      <c r="A56" s="27"/>
      <c r="B56" s="27"/>
      <c r="C56" s="27"/>
      <c r="D56" s="27"/>
      <c r="E56" s="27"/>
      <c r="F56" s="27"/>
      <c r="G56" s="27"/>
      <c r="H56" s="27"/>
      <c r="I56" s="27"/>
      <c r="J56" s="27"/>
    </row>
    <row r="57" spans="1:10" x14ac:dyDescent="0.25">
      <c r="A57" s="27"/>
      <c r="B57" s="27"/>
      <c r="C57" s="27"/>
      <c r="D57" s="27"/>
      <c r="E57" s="27"/>
      <c r="F57" s="27"/>
      <c r="G57" s="27"/>
      <c r="H57" s="27"/>
      <c r="I57" s="27"/>
      <c r="J57" s="27"/>
    </row>
    <row r="58" spans="1:10" x14ac:dyDescent="0.25">
      <c r="A58" s="27"/>
      <c r="B58" s="27"/>
      <c r="C58" s="27"/>
      <c r="D58" s="27"/>
      <c r="E58" s="27"/>
      <c r="F58" s="27"/>
      <c r="G58" s="27"/>
      <c r="H58" s="27"/>
      <c r="I58" s="27"/>
      <c r="J58" s="27"/>
    </row>
  </sheetData>
  <sheetProtection password="833F" sheet="1" objects="1" scenarios="1"/>
  <mergeCells count="12">
    <mergeCell ref="A53:B53"/>
    <mergeCell ref="B4:E4"/>
    <mergeCell ref="A13:A14"/>
    <mergeCell ref="A25:B25"/>
    <mergeCell ref="A29:B29"/>
    <mergeCell ref="A32:B32"/>
    <mergeCell ref="A35:B35"/>
    <mergeCell ref="F13:F14"/>
    <mergeCell ref="F26:G26"/>
    <mergeCell ref="F27:G27"/>
    <mergeCell ref="A38:A39"/>
    <mergeCell ref="A52:B5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Q44"/>
  <sheetViews>
    <sheetView workbookViewId="0">
      <selection activeCell="I4" sqref="I4"/>
    </sheetView>
  </sheetViews>
  <sheetFormatPr defaultRowHeight="15" x14ac:dyDescent="0.25"/>
  <sheetData>
    <row r="3" spans="3:17" ht="15.75" thickBot="1" x14ac:dyDescent="0.3"/>
    <row r="4" spans="3:17" ht="26.25" thickBot="1" x14ac:dyDescent="0.3">
      <c r="C4" s="4" t="s">
        <v>68</v>
      </c>
      <c r="D4" s="119" t="s">
        <v>69</v>
      </c>
      <c r="E4" s="120"/>
      <c r="F4" s="120"/>
      <c r="G4" s="121"/>
      <c r="K4" s="25" t="s">
        <v>91</v>
      </c>
    </row>
    <row r="5" spans="3:17" ht="15.75" thickBot="1" x14ac:dyDescent="0.3">
      <c r="C5" s="5"/>
      <c r="D5" s="6" t="s">
        <v>75</v>
      </c>
      <c r="E5" s="6" t="s">
        <v>76</v>
      </c>
      <c r="F5" s="6" t="s">
        <v>77</v>
      </c>
      <c r="G5" s="6" t="s">
        <v>78</v>
      </c>
      <c r="H5" s="8" t="s">
        <v>79</v>
      </c>
      <c r="K5" s="5"/>
      <c r="L5" s="6" t="s">
        <v>75</v>
      </c>
      <c r="M5" s="6" t="s">
        <v>76</v>
      </c>
      <c r="N5" s="6" t="s">
        <v>77</v>
      </c>
      <c r="O5" s="6" t="s">
        <v>78</v>
      </c>
    </row>
    <row r="6" spans="3:17" ht="15.75" thickBot="1" x14ac:dyDescent="0.3">
      <c r="C6" s="5" t="s">
        <v>70</v>
      </c>
      <c r="D6" s="10">
        <v>3.6</v>
      </c>
      <c r="E6" s="10">
        <v>3</v>
      </c>
      <c r="F6" s="10">
        <v>4.0999999999999996</v>
      </c>
      <c r="G6" s="10">
        <v>4.9000000000000004</v>
      </c>
      <c r="H6" s="9">
        <v>5</v>
      </c>
      <c r="K6" s="5" t="s">
        <v>70</v>
      </c>
      <c r="L6" s="10">
        <f>INDEX(D19:H19,1,MATCH($D$14,$D$16:$H$16,0))</f>
        <v>0</v>
      </c>
      <c r="M6" s="10">
        <f>INDEX(D26:H26,1,MATCH($D$14,$D$16:$H$16,0))</f>
        <v>0</v>
      </c>
      <c r="N6" s="10">
        <f>INDEX(D33:H33,1,MATCH($D$14,$D$16:$H$16,0))</f>
        <v>0</v>
      </c>
      <c r="O6" s="10">
        <f>INDEX(D40:H40,1,MATCH($D$14,$D$16:$H$16,0))</f>
        <v>0</v>
      </c>
    </row>
    <row r="7" spans="3:17" ht="15.75" thickBot="1" x14ac:dyDescent="0.3">
      <c r="C7" s="5" t="s">
        <v>71</v>
      </c>
      <c r="D7" s="10">
        <v>2.1</v>
      </c>
      <c r="E7" s="10">
        <v>2.1</v>
      </c>
      <c r="F7" s="10">
        <v>2.2000000000000002</v>
      </c>
      <c r="G7" s="10">
        <v>2.9</v>
      </c>
      <c r="H7" s="9">
        <v>5</v>
      </c>
      <c r="K7" s="5" t="s">
        <v>71</v>
      </c>
      <c r="L7" s="10">
        <f>INDEX(D20:H20,1,MATCH($D$14,$D$16:$H$16,0))</f>
        <v>0</v>
      </c>
      <c r="M7" s="10">
        <f>INDEX(D27:H27,1,MATCH($D$14,$D$16:$H$16,0))</f>
        <v>0</v>
      </c>
      <c r="N7" s="10">
        <f>INDEX(D34:H34,1,MATCH($D$14,$D$16:$H$16,0))</f>
        <v>0</v>
      </c>
      <c r="O7" s="10">
        <f>INDEX(D41:H41,1,MATCH($D$14,$D$16:$H$16,0))</f>
        <v>0</v>
      </c>
    </row>
    <row r="8" spans="3:17" ht="15.75" thickBot="1" x14ac:dyDescent="0.3">
      <c r="C8" s="7" t="s">
        <v>72</v>
      </c>
      <c r="D8" s="11">
        <v>1.3</v>
      </c>
      <c r="E8" s="11">
        <v>2.4</v>
      </c>
      <c r="F8" s="11">
        <v>3.1</v>
      </c>
      <c r="G8" s="11">
        <v>4.8</v>
      </c>
      <c r="H8" s="12">
        <v>5</v>
      </c>
      <c r="K8" s="7" t="s">
        <v>72</v>
      </c>
      <c r="L8" s="10">
        <f>INDEX(D21:H21,1,MATCH($D$14,$D$16:$H$16,0))</f>
        <v>0</v>
      </c>
      <c r="M8" s="10">
        <f>INDEX(D28:H28,1,MATCH($D$14,$D$16:$H$16,0))</f>
        <v>0</v>
      </c>
      <c r="N8" s="10">
        <f>INDEX(D35:H35,1,MATCH($D$14,$D$16:$H$16,0))</f>
        <v>0</v>
      </c>
      <c r="O8" s="10">
        <f>INDEX(D42:H42,1,MATCH($D$14,$D$16:$H$16,0))</f>
        <v>0</v>
      </c>
    </row>
    <row r="9" spans="3:17" ht="39.75" customHeight="1" thickBot="1" x14ac:dyDescent="0.3">
      <c r="C9" s="7" t="s">
        <v>73</v>
      </c>
      <c r="D9" s="11">
        <v>0.26</v>
      </c>
      <c r="E9" s="11">
        <v>0.32</v>
      </c>
      <c r="F9" s="11">
        <v>0.43</v>
      </c>
      <c r="G9" s="11">
        <v>0.43</v>
      </c>
      <c r="H9" s="9">
        <v>5</v>
      </c>
      <c r="K9" s="7" t="s">
        <v>73</v>
      </c>
      <c r="L9" s="10">
        <f>INDEX(D22:H22,1,MATCH($D$14,$D$16:$H$16,0))</f>
        <v>0</v>
      </c>
      <c r="M9" s="10">
        <f>INDEX(D29:H29,1,MATCH($D$14,$D$16:$H$16,0))</f>
        <v>0</v>
      </c>
      <c r="N9" s="10">
        <f>INDEX(D36:H36,1,MATCH($D$14,$D$16:$H$16,0))</f>
        <v>0</v>
      </c>
      <c r="O9" s="10">
        <f>INDEX(D43:H43,1,MATCH($D$14,$D$16:$H$16,0))</f>
        <v>0</v>
      </c>
    </row>
    <row r="10" spans="3:17" ht="39" thickBot="1" x14ac:dyDescent="0.3">
      <c r="C10" s="5" t="s">
        <v>74</v>
      </c>
      <c r="D10" s="10">
        <v>0.4</v>
      </c>
      <c r="E10" s="10">
        <v>0.4</v>
      </c>
      <c r="F10" s="10">
        <v>0.5</v>
      </c>
      <c r="G10" s="10">
        <v>0.5</v>
      </c>
      <c r="H10" s="9">
        <v>5</v>
      </c>
      <c r="K10" s="5" t="s">
        <v>74</v>
      </c>
      <c r="L10" s="10">
        <f>INDEX(D23:H23,1,MATCH($D$14,$D$16:$H$16,0))</f>
        <v>0</v>
      </c>
      <c r="M10" s="10">
        <f>INDEX(D30:H30,1,MATCH($D$14,$D$16:$H$16,0))</f>
        <v>0</v>
      </c>
      <c r="N10" s="10">
        <f>INDEX(D37:H37,1,MATCH($D$14,$D$16:$H$16,0))</f>
        <v>0</v>
      </c>
      <c r="O10" s="10">
        <f>INDEX(D44:H44,1,MATCH($D$14,$D$16:$H$16,0))</f>
        <v>0</v>
      </c>
    </row>
    <row r="12" spans="3:17" x14ac:dyDescent="0.25">
      <c r="C12" s="25" t="s">
        <v>91</v>
      </c>
      <c r="D12">
        <f>IF(Information!C6="N",1,0)</f>
        <v>0</v>
      </c>
    </row>
    <row r="13" spans="3:17" x14ac:dyDescent="0.25">
      <c r="C13" s="25" t="s">
        <v>92</v>
      </c>
      <c r="D13">
        <f>Information!C9</f>
        <v>0</v>
      </c>
    </row>
    <row r="14" spans="3:17" x14ac:dyDescent="0.25">
      <c r="C14" t="s">
        <v>88</v>
      </c>
      <c r="D14">
        <f>IF(D13&lt;1978,1,IF(AND(D13&gt;=E17,D13&lt;F17),2,IF(AND(D13&gt;=F17,D13&lt;G17),3,IF(AND(D13&gt;=G17,D13&lt;H17),4,5))))</f>
        <v>1</v>
      </c>
      <c r="J14" t="s">
        <v>120</v>
      </c>
      <c r="K14" t="s">
        <v>121</v>
      </c>
      <c r="M14" t="e">
        <f>INDEX(K15:P15,1,MATCH(Information!C11,'Data-hidden'!K17:P17,0))</f>
        <v>#N/A</v>
      </c>
    </row>
    <row r="15" spans="3:17" ht="15.75" thickBot="1" x14ac:dyDescent="0.3">
      <c r="C15" s="14" t="s">
        <v>90</v>
      </c>
      <c r="J15" t="s">
        <v>122</v>
      </c>
      <c r="K15">
        <f>IFERROR(INDEX($Q$18:$Q$27,MATCH(Information!$C$10,'Data-hidden'!K18:K27,-1),1),0)</f>
        <v>6</v>
      </c>
      <c r="L15">
        <f>IFERROR(INDEX($Q$18:$Q$27,MATCH(Information!$C$10,'Data-hidden'!L18:L27,-1),1),0)</f>
        <v>6</v>
      </c>
      <c r="M15">
        <f>IFERROR(INDEX($Q$18:$Q$27,MATCH(Information!$C$10,'Data-hidden'!M18:M27,-1),1),0)</f>
        <v>6</v>
      </c>
      <c r="N15">
        <f>IFERROR(INDEX($Q$18:$Q$27,MATCH(Information!$C$10,'Data-hidden'!N18:N27,-1),1),0)</f>
        <v>6</v>
      </c>
      <c r="O15">
        <f>IFERROR(INDEX($Q$18:$Q$27,MATCH(Information!$C$10,'Data-hidden'!O18:O27,-1),1),0)</f>
        <v>6</v>
      </c>
      <c r="P15">
        <f>IFERROR(INDEX($Q$18:$Q$27,MATCH(Information!$C$10,'Data-hidden'!P18:P27,-1),1),0)</f>
        <v>6</v>
      </c>
    </row>
    <row r="16" spans="3:17" ht="15.75" thickBot="1" x14ac:dyDescent="0.3">
      <c r="C16" t="s">
        <v>89</v>
      </c>
      <c r="D16" s="14">
        <v>1</v>
      </c>
      <c r="E16" s="15">
        <v>2</v>
      </c>
      <c r="F16" s="15">
        <v>3</v>
      </c>
      <c r="G16" s="15">
        <v>4</v>
      </c>
      <c r="H16" s="16">
        <v>5</v>
      </c>
      <c r="K16" s="122" t="s">
        <v>118</v>
      </c>
      <c r="L16" s="123"/>
      <c r="M16" s="123"/>
      <c r="N16" s="123"/>
      <c r="O16" s="123"/>
      <c r="P16" s="124"/>
      <c r="Q16" s="125" t="s">
        <v>119</v>
      </c>
    </row>
    <row r="17" spans="3:17" ht="15.75" thickBot="1" x14ac:dyDescent="0.3">
      <c r="C17" s="17" t="s">
        <v>83</v>
      </c>
      <c r="D17" s="17"/>
      <c r="E17" s="18">
        <v>1978</v>
      </c>
      <c r="F17" s="18">
        <v>1996</v>
      </c>
      <c r="G17" s="18">
        <v>2004</v>
      </c>
      <c r="H17" s="19">
        <v>2009</v>
      </c>
      <c r="K17" s="45">
        <v>1</v>
      </c>
      <c r="L17" s="46">
        <v>2</v>
      </c>
      <c r="M17" s="46">
        <v>3</v>
      </c>
      <c r="N17" s="46">
        <v>4</v>
      </c>
      <c r="O17" s="46">
        <v>5</v>
      </c>
      <c r="P17" s="46">
        <v>6</v>
      </c>
      <c r="Q17" s="126"/>
    </row>
    <row r="18" spans="3:17" ht="15.75" thickBot="1" x14ac:dyDescent="0.3">
      <c r="C18" s="6" t="s">
        <v>75</v>
      </c>
      <c r="D18" s="14"/>
      <c r="E18" s="15"/>
      <c r="F18" s="15"/>
      <c r="G18" s="15"/>
      <c r="H18" s="16"/>
      <c r="K18" s="50">
        <v>69</v>
      </c>
      <c r="L18" s="51">
        <v>110</v>
      </c>
      <c r="M18" s="51">
        <v>150</v>
      </c>
      <c r="N18" s="51">
        <v>182</v>
      </c>
      <c r="O18" s="51">
        <v>202</v>
      </c>
      <c r="P18" s="51">
        <v>209</v>
      </c>
      <c r="Q18" s="52">
        <v>1.5</v>
      </c>
    </row>
    <row r="19" spans="3:17" ht="15.75" thickBot="1" x14ac:dyDescent="0.3">
      <c r="C19" s="20" t="s">
        <v>70</v>
      </c>
      <c r="D19" s="20">
        <v>0</v>
      </c>
      <c r="E19" s="15">
        <v>1.9</v>
      </c>
      <c r="F19" s="15">
        <v>1.9</v>
      </c>
      <c r="G19" s="15">
        <v>1.9</v>
      </c>
      <c r="H19" s="16">
        <v>2.9</v>
      </c>
      <c r="K19" s="47">
        <v>65</v>
      </c>
      <c r="L19" s="48">
        <v>105</v>
      </c>
      <c r="M19" s="48">
        <v>144</v>
      </c>
      <c r="N19" s="48">
        <v>174</v>
      </c>
      <c r="O19" s="48">
        <v>193</v>
      </c>
      <c r="P19" s="48">
        <v>200</v>
      </c>
      <c r="Q19" s="49">
        <v>2</v>
      </c>
    </row>
    <row r="20" spans="3:17" ht="15.75" thickBot="1" x14ac:dyDescent="0.3">
      <c r="C20" s="20" t="s">
        <v>71</v>
      </c>
      <c r="D20" s="20">
        <v>0</v>
      </c>
      <c r="E20" s="15">
        <v>1.5</v>
      </c>
      <c r="F20" s="15">
        <v>1.5</v>
      </c>
      <c r="G20" s="15">
        <v>1.5</v>
      </c>
      <c r="H20" s="16">
        <v>1.9</v>
      </c>
      <c r="K20" s="47">
        <v>62</v>
      </c>
      <c r="L20" s="48">
        <v>101</v>
      </c>
      <c r="M20" s="48">
        <v>137</v>
      </c>
      <c r="N20" s="48">
        <v>166</v>
      </c>
      <c r="O20" s="48">
        <v>185</v>
      </c>
      <c r="P20" s="48">
        <v>192</v>
      </c>
      <c r="Q20" s="49">
        <v>2.5</v>
      </c>
    </row>
    <row r="21" spans="3:17" ht="15.75" thickBot="1" x14ac:dyDescent="0.3">
      <c r="C21" s="20" t="s">
        <v>85</v>
      </c>
      <c r="D21" s="20">
        <v>0</v>
      </c>
      <c r="E21" s="15">
        <v>1.3</v>
      </c>
      <c r="F21" s="15">
        <v>1.3</v>
      </c>
      <c r="G21" s="15">
        <v>1.3</v>
      </c>
      <c r="H21" s="16">
        <v>1.3</v>
      </c>
      <c r="K21" s="47">
        <v>59</v>
      </c>
      <c r="L21" s="48">
        <v>96</v>
      </c>
      <c r="M21" s="48">
        <v>131</v>
      </c>
      <c r="N21" s="48">
        <v>160</v>
      </c>
      <c r="O21" s="48">
        <v>178</v>
      </c>
      <c r="P21" s="48">
        <v>185</v>
      </c>
      <c r="Q21" s="49">
        <v>3</v>
      </c>
    </row>
    <row r="22" spans="3:17" ht="15.75" thickBot="1" x14ac:dyDescent="0.3">
      <c r="C22" s="20" t="s">
        <v>86</v>
      </c>
      <c r="D22" s="20">
        <v>0</v>
      </c>
      <c r="E22" s="15">
        <v>0.15</v>
      </c>
      <c r="F22" s="15">
        <v>0.15</v>
      </c>
      <c r="G22" s="15">
        <v>0.15</v>
      </c>
      <c r="H22" s="16">
        <v>0.26</v>
      </c>
      <c r="K22" s="47">
        <v>57</v>
      </c>
      <c r="L22" s="48">
        <v>91</v>
      </c>
      <c r="M22" s="48">
        <v>126</v>
      </c>
      <c r="N22" s="48">
        <v>152</v>
      </c>
      <c r="O22" s="48">
        <v>169</v>
      </c>
      <c r="P22" s="48">
        <v>176</v>
      </c>
      <c r="Q22" s="49">
        <v>3.5</v>
      </c>
    </row>
    <row r="23" spans="3:17" ht="15.75" thickBot="1" x14ac:dyDescent="0.3">
      <c r="C23" s="20" t="s">
        <v>87</v>
      </c>
      <c r="D23" s="20">
        <v>0</v>
      </c>
      <c r="E23" s="15">
        <v>0.15</v>
      </c>
      <c r="F23" s="15">
        <v>0.15</v>
      </c>
      <c r="G23" s="15">
        <v>0.15</v>
      </c>
      <c r="H23" s="16">
        <v>0.26</v>
      </c>
      <c r="K23" s="47">
        <v>54</v>
      </c>
      <c r="L23" s="48">
        <v>88</v>
      </c>
      <c r="M23" s="48">
        <v>119</v>
      </c>
      <c r="N23" s="48">
        <v>146</v>
      </c>
      <c r="O23" s="48">
        <v>162</v>
      </c>
      <c r="P23" s="48">
        <v>169</v>
      </c>
      <c r="Q23" s="49">
        <v>4</v>
      </c>
    </row>
    <row r="24" spans="3:17" ht="15.75" thickBot="1" x14ac:dyDescent="0.3">
      <c r="C24" s="21"/>
      <c r="D24" s="21"/>
      <c r="E24" s="22"/>
      <c r="F24" s="22"/>
      <c r="G24" s="23"/>
      <c r="H24" s="24"/>
      <c r="K24" s="47">
        <v>51</v>
      </c>
      <c r="L24" s="48">
        <v>83</v>
      </c>
      <c r="M24" s="48">
        <v>115</v>
      </c>
      <c r="N24" s="48">
        <v>139</v>
      </c>
      <c r="O24" s="48">
        <v>155</v>
      </c>
      <c r="P24" s="48">
        <v>162</v>
      </c>
      <c r="Q24" s="49">
        <v>4.5</v>
      </c>
    </row>
    <row r="25" spans="3:17" ht="15.75" thickBot="1" x14ac:dyDescent="0.3">
      <c r="C25" s="6" t="s">
        <v>76</v>
      </c>
      <c r="D25" s="14"/>
      <c r="E25" s="15"/>
      <c r="F25" s="15"/>
      <c r="G25" s="15"/>
      <c r="H25" s="16"/>
      <c r="K25" s="47">
        <v>48</v>
      </c>
      <c r="L25" s="48">
        <v>79</v>
      </c>
      <c r="M25" s="48">
        <v>110</v>
      </c>
      <c r="N25" s="48">
        <v>132</v>
      </c>
      <c r="O25" s="48">
        <v>149</v>
      </c>
      <c r="P25" s="48">
        <v>156</v>
      </c>
      <c r="Q25" s="49">
        <v>5</v>
      </c>
    </row>
    <row r="26" spans="3:17" ht="15.75" thickBot="1" x14ac:dyDescent="0.3">
      <c r="C26" s="20" t="s">
        <v>84</v>
      </c>
      <c r="D26" s="20">
        <v>0</v>
      </c>
      <c r="E26" s="15">
        <v>1.9</v>
      </c>
      <c r="F26" s="15">
        <v>1.9</v>
      </c>
      <c r="G26" s="15">
        <v>1.9</v>
      </c>
      <c r="H26" s="16">
        <v>2.9</v>
      </c>
      <c r="K26" s="47">
        <v>46</v>
      </c>
      <c r="L26" s="48">
        <v>76</v>
      </c>
      <c r="M26" s="48">
        <v>104</v>
      </c>
      <c r="N26" s="48">
        <v>123</v>
      </c>
      <c r="O26" s="48">
        <v>143</v>
      </c>
      <c r="P26" s="48">
        <v>150</v>
      </c>
      <c r="Q26" s="49">
        <v>5.5</v>
      </c>
    </row>
    <row r="27" spans="3:17" ht="15.75" thickBot="1" x14ac:dyDescent="0.3">
      <c r="C27" s="20" t="s">
        <v>71</v>
      </c>
      <c r="D27" s="20">
        <v>0</v>
      </c>
      <c r="E27" s="15">
        <v>1.5</v>
      </c>
      <c r="F27" s="15">
        <v>1.5</v>
      </c>
      <c r="G27" s="15">
        <v>1.5</v>
      </c>
      <c r="H27" s="16">
        <v>1.9</v>
      </c>
      <c r="K27" s="47">
        <v>44</v>
      </c>
      <c r="L27" s="48">
        <v>72</v>
      </c>
      <c r="M27" s="48">
        <v>100</v>
      </c>
      <c r="N27" s="48">
        <v>119</v>
      </c>
      <c r="O27" s="48">
        <v>135</v>
      </c>
      <c r="P27" s="48">
        <v>148</v>
      </c>
      <c r="Q27" s="49">
        <v>6</v>
      </c>
    </row>
    <row r="28" spans="3:17" x14ac:dyDescent="0.25">
      <c r="C28" s="20" t="s">
        <v>85</v>
      </c>
      <c r="D28" s="20">
        <v>0</v>
      </c>
      <c r="E28" s="15">
        <v>1.3</v>
      </c>
      <c r="F28" s="15">
        <v>1.3</v>
      </c>
      <c r="G28" s="15">
        <v>1.3</v>
      </c>
      <c r="H28" s="16">
        <v>1.3</v>
      </c>
    </row>
    <row r="29" spans="3:17" x14ac:dyDescent="0.25">
      <c r="C29" s="20" t="s">
        <v>86</v>
      </c>
      <c r="D29" s="20">
        <v>0</v>
      </c>
      <c r="E29" s="15">
        <v>0.15</v>
      </c>
      <c r="F29" s="15">
        <v>0.15</v>
      </c>
      <c r="G29" s="15">
        <v>0.15</v>
      </c>
      <c r="H29" s="16">
        <v>0.26</v>
      </c>
    </row>
    <row r="30" spans="3:17" x14ac:dyDescent="0.25">
      <c r="C30" s="20" t="s">
        <v>87</v>
      </c>
      <c r="D30" s="20">
        <v>0</v>
      </c>
      <c r="E30" s="15">
        <v>0.15</v>
      </c>
      <c r="F30" s="15">
        <v>0.15</v>
      </c>
      <c r="G30" s="15">
        <v>0.15</v>
      </c>
      <c r="H30" s="16">
        <v>0.26</v>
      </c>
    </row>
    <row r="31" spans="3:17" x14ac:dyDescent="0.25">
      <c r="C31" s="21"/>
      <c r="D31" s="21"/>
      <c r="E31" s="22"/>
      <c r="F31" s="22"/>
      <c r="G31" s="23"/>
      <c r="H31" s="24"/>
    </row>
    <row r="32" spans="3:17" ht="15.75" thickBot="1" x14ac:dyDescent="0.3">
      <c r="C32" s="6" t="s">
        <v>77</v>
      </c>
      <c r="D32" s="14"/>
      <c r="E32" s="15"/>
      <c r="F32" s="15"/>
      <c r="G32" s="15"/>
      <c r="H32" s="16"/>
    </row>
    <row r="33" spans="3:8" x14ac:dyDescent="0.25">
      <c r="C33" s="20" t="s">
        <v>84</v>
      </c>
      <c r="D33" s="20">
        <v>0</v>
      </c>
      <c r="E33" s="15">
        <v>1.9</v>
      </c>
      <c r="F33" s="15">
        <v>2.5</v>
      </c>
      <c r="G33" s="15">
        <v>2.5</v>
      </c>
      <c r="H33" s="16">
        <v>3.3</v>
      </c>
    </row>
    <row r="34" spans="3:8" x14ac:dyDescent="0.25">
      <c r="C34" s="20" t="s">
        <v>71</v>
      </c>
      <c r="D34" s="20">
        <v>0</v>
      </c>
      <c r="E34" s="15">
        <v>1.5</v>
      </c>
      <c r="F34" s="15">
        <v>1.5</v>
      </c>
      <c r="G34" s="15">
        <v>1.5</v>
      </c>
      <c r="H34" s="16">
        <v>2</v>
      </c>
    </row>
    <row r="35" spans="3:8" x14ac:dyDescent="0.25">
      <c r="C35" s="20" t="s">
        <v>85</v>
      </c>
      <c r="D35" s="20">
        <v>0</v>
      </c>
      <c r="E35" s="15">
        <v>1.3</v>
      </c>
      <c r="F35" s="15">
        <v>1.3</v>
      </c>
      <c r="G35" s="15">
        <v>1.3</v>
      </c>
      <c r="H35" s="16">
        <v>1.3</v>
      </c>
    </row>
    <row r="36" spans="3:8" x14ac:dyDescent="0.25">
      <c r="C36" s="20" t="s">
        <v>86</v>
      </c>
      <c r="D36" s="20">
        <v>0</v>
      </c>
      <c r="E36" s="15">
        <v>0.15</v>
      </c>
      <c r="F36" s="15">
        <v>0.15</v>
      </c>
      <c r="G36" s="15">
        <v>0.15</v>
      </c>
      <c r="H36" s="16">
        <v>0.26</v>
      </c>
    </row>
    <row r="37" spans="3:8" x14ac:dyDescent="0.25">
      <c r="C37" s="20" t="s">
        <v>87</v>
      </c>
      <c r="D37" s="20">
        <v>0</v>
      </c>
      <c r="E37" s="15">
        <v>0.15</v>
      </c>
      <c r="F37" s="15">
        <v>0.15</v>
      </c>
      <c r="G37" s="15">
        <v>0.15</v>
      </c>
      <c r="H37" s="16">
        <v>0.26</v>
      </c>
    </row>
    <row r="39" spans="3:8" ht="15.75" thickBot="1" x14ac:dyDescent="0.3">
      <c r="C39" s="6" t="s">
        <v>78</v>
      </c>
    </row>
    <row r="40" spans="3:8" x14ac:dyDescent="0.25">
      <c r="C40" s="20" t="s">
        <v>84</v>
      </c>
      <c r="D40" s="20">
        <v>0</v>
      </c>
      <c r="E40" s="15">
        <v>1.9</v>
      </c>
      <c r="F40" s="15">
        <v>2.5</v>
      </c>
      <c r="G40" s="15">
        <v>2.5</v>
      </c>
      <c r="H40" s="16">
        <v>3.3</v>
      </c>
    </row>
    <row r="41" spans="3:8" x14ac:dyDescent="0.25">
      <c r="C41" s="20" t="s">
        <v>71</v>
      </c>
      <c r="D41" s="20">
        <v>0</v>
      </c>
      <c r="E41" s="15">
        <v>1.5</v>
      </c>
      <c r="F41" s="15">
        <v>1.5</v>
      </c>
      <c r="G41" s="15">
        <v>1.5</v>
      </c>
      <c r="H41" s="16">
        <v>2</v>
      </c>
    </row>
    <row r="42" spans="3:8" x14ac:dyDescent="0.25">
      <c r="C42" s="20" t="s">
        <v>85</v>
      </c>
      <c r="D42" s="20">
        <v>0</v>
      </c>
      <c r="E42" s="15">
        <v>1.3</v>
      </c>
      <c r="F42" s="15">
        <v>1.3</v>
      </c>
      <c r="G42" s="15">
        <v>1.3</v>
      </c>
      <c r="H42" s="16">
        <v>1.3</v>
      </c>
    </row>
    <row r="43" spans="3:8" x14ac:dyDescent="0.25">
      <c r="C43" s="20" t="s">
        <v>86</v>
      </c>
      <c r="D43" s="20">
        <v>0</v>
      </c>
      <c r="E43" s="15">
        <v>0.15</v>
      </c>
      <c r="F43" s="15">
        <v>0.15</v>
      </c>
      <c r="G43" s="15">
        <v>0.15</v>
      </c>
      <c r="H43" s="16">
        <v>0.26</v>
      </c>
    </row>
    <row r="44" spans="3:8" x14ac:dyDescent="0.25">
      <c r="C44" s="20" t="s">
        <v>87</v>
      </c>
      <c r="D44" s="20">
        <v>0</v>
      </c>
      <c r="E44" s="15">
        <v>0.15</v>
      </c>
      <c r="F44" s="15">
        <v>0.15</v>
      </c>
      <c r="G44" s="15">
        <v>0.15</v>
      </c>
      <c r="H44" s="16">
        <v>0.26</v>
      </c>
    </row>
  </sheetData>
  <sheetProtection password="833F" sheet="1" objects="1" scenarios="1"/>
  <mergeCells count="3">
    <mergeCell ref="D4:G4"/>
    <mergeCell ref="K16:P16"/>
    <mergeCell ref="Q16:Q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vt:lpstr>
      <vt:lpstr>Checklist</vt:lpstr>
      <vt:lpstr>Useful Tables</vt:lpstr>
      <vt:lpstr>Data-hidden</vt:lpstr>
      <vt:lpstr>Information!Print_Area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Danidu Wijikoon</dc:creator>
  <cp:lastModifiedBy>Danidu Wijekoon</cp:lastModifiedBy>
  <dcterms:created xsi:type="dcterms:W3CDTF">2017-06-18T23:51:34Z</dcterms:created>
  <dcterms:modified xsi:type="dcterms:W3CDTF">2017-08-06T22:00:58Z</dcterms:modified>
</cp:coreProperties>
</file>