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33F" lockStructure="1"/>
  <bookViews>
    <workbookView xWindow="480" yWindow="60" windowWidth="27795" windowHeight="12090"/>
  </bookViews>
  <sheets>
    <sheet name="Information" sheetId="3" r:id="rId1"/>
    <sheet name="Checklist" sheetId="1" r:id="rId2"/>
    <sheet name="Useful Tables" sheetId="2" r:id="rId3"/>
    <sheet name="Data-hidden" sheetId="4" state="hidden" r:id="rId4"/>
  </sheets>
  <definedNames>
    <definedName name="_xlnm.Print_Area" localSheetId="0">Information!$A$1:$F$30</definedName>
  </definedNames>
  <calcPr calcId="145621"/>
</workbook>
</file>

<file path=xl/calcChain.xml><?xml version="1.0" encoding="utf-8"?>
<calcChain xmlns="http://schemas.openxmlformats.org/spreadsheetml/2006/main">
  <c r="L15" i="4" l="1"/>
  <c r="M15" i="4"/>
  <c r="M14" i="4" s="1"/>
  <c r="N15" i="4"/>
  <c r="O15" i="4"/>
  <c r="P15" i="4"/>
  <c r="K15" i="4"/>
  <c r="J81" i="1" l="1"/>
  <c r="J78" i="1"/>
  <c r="J79" i="1"/>
  <c r="J80" i="1"/>
  <c r="J76" i="1"/>
  <c r="J88" i="1"/>
  <c r="J70" i="1"/>
  <c r="J71" i="1"/>
  <c r="J72" i="1"/>
  <c r="J73" i="1"/>
  <c r="J74" i="1"/>
  <c r="J75" i="1"/>
  <c r="J36" i="1"/>
  <c r="J34" i="1"/>
  <c r="F11" i="1"/>
  <c r="F10" i="1"/>
  <c r="F9" i="1"/>
  <c r="F8" i="1"/>
  <c r="F7" i="1"/>
  <c r="D13" i="4"/>
  <c r="D14" i="4" s="1"/>
  <c r="M7" i="4" s="1"/>
  <c r="D12" i="4"/>
  <c r="J69" i="1"/>
  <c r="J67" i="1"/>
  <c r="J64" i="1"/>
  <c r="J62" i="1"/>
  <c r="J61" i="1"/>
  <c r="J59" i="1"/>
  <c r="J58" i="1"/>
  <c r="J57" i="1"/>
  <c r="J55" i="1"/>
  <c r="J54" i="1"/>
  <c r="J53" i="1"/>
  <c r="J52" i="1"/>
  <c r="J51" i="1"/>
  <c r="J50" i="1"/>
  <c r="J48" i="1"/>
  <c r="J45" i="1"/>
  <c r="J44" i="1"/>
  <c r="J42" i="1"/>
  <c r="J41" i="1"/>
  <c r="J37" i="1"/>
  <c r="J33" i="1"/>
  <c r="J32" i="1"/>
  <c r="J30" i="1"/>
  <c r="J29" i="1"/>
  <c r="J28" i="1"/>
  <c r="J26" i="1"/>
  <c r="J24" i="1"/>
  <c r="J23" i="1"/>
  <c r="J21" i="1"/>
  <c r="J19" i="1"/>
  <c r="J18" i="1"/>
  <c r="J16" i="1"/>
  <c r="J14" i="1"/>
  <c r="D20" i="3"/>
  <c r="G11" i="1" s="1"/>
  <c r="B20" i="3"/>
  <c r="H11" i="1" l="1"/>
  <c r="J47" i="1"/>
  <c r="J65" i="1"/>
  <c r="J83" i="1"/>
  <c r="G7" i="1"/>
  <c r="H7" i="1" s="1"/>
  <c r="J87" i="1"/>
  <c r="L7" i="4"/>
  <c r="L6" i="4"/>
  <c r="O10" i="4"/>
  <c r="N9" i="4"/>
  <c r="M8" i="4"/>
  <c r="L8" i="4"/>
  <c r="M6" i="4"/>
  <c r="N10" i="4"/>
  <c r="M9" i="4"/>
  <c r="O7" i="4"/>
  <c r="L9" i="4"/>
  <c r="N6" i="4"/>
  <c r="M10" i="4"/>
  <c r="O8" i="4"/>
  <c r="N7" i="4"/>
  <c r="L10" i="4"/>
  <c r="O6" i="4"/>
  <c r="O9" i="4"/>
  <c r="N8" i="4"/>
  <c r="G8" i="1"/>
  <c r="H8" i="1" s="1"/>
  <c r="G9" i="1"/>
  <c r="H9" i="1" s="1"/>
  <c r="G10" i="1"/>
  <c r="H10" i="1" s="1"/>
  <c r="J7" i="1" l="1"/>
  <c r="J84" i="1" s="1"/>
  <c r="J86" i="1" l="1"/>
  <c r="J90" i="1" s="1"/>
  <c r="B22" i="3" l="1"/>
  <c r="B86" i="1" s="1"/>
</calcChain>
</file>

<file path=xl/sharedStrings.xml><?xml version="1.0" encoding="utf-8"?>
<sst xmlns="http://schemas.openxmlformats.org/spreadsheetml/2006/main" count="298" uniqueCount="218">
  <si>
    <t xml:space="preserve">The dwelling must comply with all of the following: </t>
  </si>
  <si>
    <t>Efficient Space and Water Heating</t>
  </si>
  <si>
    <t>EHC-6</t>
  </si>
  <si>
    <t xml:space="preserve">A fixed heat pump is provided in the main living area. </t>
  </si>
  <si>
    <t>EHC-1</t>
  </si>
  <si>
    <t>OR</t>
  </si>
  <si>
    <t>An instantaneous gas heater is installed, when connected to mains gas</t>
  </si>
  <si>
    <t>EHC-2</t>
  </si>
  <si>
    <t>Moisture Control and Ventilation</t>
  </si>
  <si>
    <t>A bathroom extract adequately placed to deal with the source of the steam has been installed in every bathroom and is ducted to outside</t>
  </si>
  <si>
    <t>EHC-7</t>
  </si>
  <si>
    <t>A kitchen extract hood ducted to outside is mounted over the main steam source in the kitchen</t>
  </si>
  <si>
    <t>There is a net openable area of windows (or other openings) to the outside of no less than 5% of the floor area. Windows/openings required for passive ventilation (at least one in each room) are constructed in a way that allows them to be secured against intruder entry while open (i.e. to at least 10mm along one edge).</t>
  </si>
  <si>
    <t>Background (trickle) vents have been installed in each habitable room in accordance with the areas set out in Building Code G4.</t>
  </si>
  <si>
    <t>Ground cover (e.g. polythene sheeting) is provided to all suspended timber floors. Points are awarded by default for concrete floors which are assumed to be impervious.</t>
  </si>
  <si>
    <t>Lighting and Daylighting</t>
  </si>
  <si>
    <t>Window areas in external walls are no less than:</t>
  </si>
  <si>
    <t>• 15% of the floor areas for living areas and bedrooms where the windows              are not significantly shaded.</t>
  </si>
  <si>
    <t>• 20% of the floor areas for living areas and bedrooms where the windows are significantly shaded, e.g. by eaves, balconies, purpose designed shading, etc.</t>
  </si>
  <si>
    <t>EHC-11</t>
  </si>
  <si>
    <t>All interior lights are LED or CFL with minimum efficacy of 35 Lm/W</t>
  </si>
  <si>
    <t>EHC-3</t>
  </si>
  <si>
    <t>Water Use in the Home</t>
  </si>
  <si>
    <t>WCs are dual flush with no more than 4.5L / 3L</t>
  </si>
  <si>
    <t>WAT-1</t>
  </si>
  <si>
    <t>All bathroom tap flow rates are  ≤ 6L/min</t>
  </si>
  <si>
    <t>Waste</t>
  </si>
  <si>
    <t>WST-1</t>
  </si>
  <si>
    <t>Interior recycling bins are provided in a dedicated space inside kitchen with at least 2 x 10L capacity, as well as sufficient outdoor space dedicated for recycling bins (or centralized refuse facility that has easy access for the homeowner and easy access for the waste collection service).</t>
  </si>
  <si>
    <t>WST-2</t>
  </si>
  <si>
    <r>
      <t xml:space="preserve">All </t>
    </r>
    <r>
      <rPr>
        <b/>
        <sz val="9"/>
        <color theme="1"/>
        <rFont val="Calibri"/>
        <family val="2"/>
        <scheme val="minor"/>
      </rPr>
      <t>Carpets</t>
    </r>
    <r>
      <rPr>
        <sz val="9"/>
        <color theme="1"/>
        <rFont val="Calibri"/>
        <family val="2"/>
        <scheme val="minor"/>
      </rPr>
      <t xml:space="preserve"> are</t>
    </r>
    <r>
      <rPr>
        <b/>
        <i/>
        <sz val="9"/>
        <color theme="1"/>
        <rFont val="Calibri"/>
        <family val="2"/>
        <scheme val="minor"/>
      </rPr>
      <t xml:space="preserve"> </t>
    </r>
    <r>
      <rPr>
        <sz val="9"/>
        <color theme="1"/>
        <rFont val="Calibri"/>
        <family val="2"/>
        <scheme val="minor"/>
      </rPr>
      <t>Environmental Choice NZ, or CIAL-ECS Level 4 certified.</t>
    </r>
  </si>
  <si>
    <t>MAT-1</t>
  </si>
  <si>
    <t>MAT-2</t>
  </si>
  <si>
    <r>
      <t xml:space="preserve">All </t>
    </r>
    <r>
      <rPr>
        <b/>
        <sz val="9"/>
        <color theme="1"/>
        <rFont val="Calibri"/>
        <family val="2"/>
        <scheme val="minor"/>
      </rPr>
      <t xml:space="preserve">Paints </t>
    </r>
    <r>
      <rPr>
        <sz val="9"/>
        <color theme="1"/>
        <rFont val="Calibri"/>
        <family val="2"/>
        <scheme val="minor"/>
      </rPr>
      <t>are</t>
    </r>
    <r>
      <rPr>
        <b/>
        <i/>
        <sz val="9"/>
        <color theme="1"/>
        <rFont val="Calibri"/>
        <family val="2"/>
        <scheme val="minor"/>
      </rPr>
      <t xml:space="preserve"> </t>
    </r>
    <r>
      <rPr>
        <sz val="9"/>
        <color theme="1"/>
        <rFont val="Calibri"/>
        <family val="2"/>
        <scheme val="minor"/>
      </rPr>
      <t>Environmental Choice NZ certified.</t>
    </r>
  </si>
  <si>
    <r>
      <t xml:space="preserve">All </t>
    </r>
    <r>
      <rPr>
        <b/>
        <sz val="9"/>
        <color theme="1"/>
        <rFont val="Calibri"/>
        <family val="2"/>
        <scheme val="minor"/>
      </rPr>
      <t>Wall and Ceiling plasterboard</t>
    </r>
    <r>
      <rPr>
        <b/>
        <i/>
        <sz val="9"/>
        <color theme="1"/>
        <rFont val="Calibri"/>
        <family val="2"/>
        <scheme val="minor"/>
      </rPr>
      <t xml:space="preserve"> </t>
    </r>
    <r>
      <rPr>
        <sz val="9"/>
        <color theme="1"/>
        <rFont val="Calibri"/>
        <family val="2"/>
        <scheme val="minor"/>
      </rPr>
      <t>is GreenTag certified</t>
    </r>
  </si>
  <si>
    <r>
      <t xml:space="preserve">All </t>
    </r>
    <r>
      <rPr>
        <b/>
        <sz val="9"/>
        <color theme="1"/>
        <rFont val="Calibri"/>
        <family val="2"/>
        <scheme val="minor"/>
      </rPr>
      <t xml:space="preserve">Thermal Insulation </t>
    </r>
    <r>
      <rPr>
        <sz val="9"/>
        <color theme="1"/>
        <rFont val="Calibri"/>
        <family val="2"/>
        <scheme val="minor"/>
      </rPr>
      <t>is Environmental Choice NZ or GreenTag Level A certified.</t>
    </r>
  </si>
  <si>
    <r>
      <t>All</t>
    </r>
    <r>
      <rPr>
        <b/>
        <i/>
        <sz val="9"/>
        <color theme="1"/>
        <rFont val="Calibri"/>
        <family val="2"/>
        <scheme val="minor"/>
      </rPr>
      <t xml:space="preserve"> </t>
    </r>
    <r>
      <rPr>
        <b/>
        <sz val="9"/>
        <color theme="1"/>
        <rFont val="Calibri"/>
        <family val="2"/>
        <scheme val="minor"/>
      </rPr>
      <t>Kitchen and Bathroom cabinetry</t>
    </r>
    <r>
      <rPr>
        <sz val="9"/>
        <color theme="1"/>
        <rFont val="Calibri"/>
        <family val="2"/>
        <scheme val="minor"/>
      </rPr>
      <t xml:space="preserve"> carcasses are made using Environmental Choice NZ MDF board.</t>
    </r>
  </si>
  <si>
    <t>Management</t>
  </si>
  <si>
    <t xml:space="preserve">Main entrance: well-defined and well-labelled main entrance with the house number clearly visible from the road entrance. </t>
  </si>
  <si>
    <t>MAN-1</t>
  </si>
  <si>
    <t xml:space="preserve">Street surveillance for standalone/terraced units: one window or glass door visible from the road OR </t>
  </si>
  <si>
    <t>Street surveillance for apartments: one window or glass door of the main entrance or lobby area is visible from the road.</t>
  </si>
  <si>
    <t xml:space="preserve">A Home User Guide has been developed using NZGBC template or approved equivalent. </t>
  </si>
  <si>
    <t>MAN-2</t>
  </si>
  <si>
    <t>MAN-3</t>
  </si>
  <si>
    <t>Site</t>
  </si>
  <si>
    <t>STE-1</t>
  </si>
  <si>
    <t>STE-2</t>
  </si>
  <si>
    <t>STE-3</t>
  </si>
  <si>
    <t xml:space="preserve">A fixed electric resistive heater is provided in the main living area. </t>
  </si>
  <si>
    <t>A flued wood / pellet burner is provided in the main living area</t>
  </si>
  <si>
    <t>The maximum shower flow rate is 7.5L/min. (4 WELS)</t>
  </si>
  <si>
    <t>The maximum shower flow rate is 9L/min. (3 WELS)</t>
  </si>
  <si>
    <r>
      <t xml:space="preserve">All </t>
    </r>
    <r>
      <rPr>
        <b/>
        <sz val="9"/>
        <color theme="1"/>
        <rFont val="Calibri"/>
        <family val="2"/>
        <scheme val="minor"/>
      </rPr>
      <t>Roof Cladding</t>
    </r>
    <r>
      <rPr>
        <sz val="9"/>
        <color theme="1"/>
        <rFont val="Calibri"/>
        <family val="2"/>
        <scheme val="minor"/>
      </rPr>
      <t xml:space="preserve"> are made using Environmental Choice NZ certified Steel.</t>
    </r>
  </si>
  <si>
    <t>There are no regular penetrations of the thermal insulation layer by steel, concrete or other highly conductive material including around windows, doors and changes in geometry. - Typical weatherboard + cavity +insulation in timber frame + plaster board lining complies</t>
  </si>
  <si>
    <t>by an ISO14001 certified manufacturer</t>
  </si>
  <si>
    <r>
      <t xml:space="preserve">All </t>
    </r>
    <r>
      <rPr>
        <b/>
        <sz val="9"/>
        <color theme="1"/>
        <rFont val="Calibri"/>
        <family val="2"/>
        <scheme val="minor"/>
      </rPr>
      <t>Adhesives and Sealants</t>
    </r>
    <r>
      <rPr>
        <sz val="9"/>
        <color theme="1"/>
        <rFont val="Calibri"/>
        <family val="2"/>
        <scheme val="minor"/>
      </rPr>
      <t xml:space="preserve"> used on interior applications of the dwelling (both exposed and concealed) meet maximum TVOC contents - refer tables sheet</t>
    </r>
  </si>
  <si>
    <r>
      <t xml:space="preserve">All interior </t>
    </r>
    <r>
      <rPr>
        <b/>
        <sz val="9"/>
        <color theme="1"/>
        <rFont val="Calibri"/>
        <family val="2"/>
        <scheme val="minor"/>
      </rPr>
      <t>Engineered Timber</t>
    </r>
    <r>
      <rPr>
        <sz val="9"/>
        <color theme="1"/>
        <rFont val="Calibri"/>
        <family val="2"/>
        <scheme val="minor"/>
      </rPr>
      <t xml:space="preserve"> (e.g. doors, wardrobe doors, floors, plywood, etc.) are less than E1 formaldehyde emitting. </t>
    </r>
  </si>
  <si>
    <t>At least 75% of the site area less area under roof is permeable, for storm water to infiltrate into ground</t>
  </si>
  <si>
    <t xml:space="preserve">Storm water from the roof is effectively managed on site with rain garden, vegetated swale or storm water retention tanks. </t>
  </si>
  <si>
    <t>How many bedrooms are there?</t>
  </si>
  <si>
    <t>In which area is the dwelling located (select one only)?</t>
  </si>
  <si>
    <t>Northland, Auckland or Coromandal</t>
  </si>
  <si>
    <t>Elsewhere in the North Island</t>
  </si>
  <si>
    <t>Queenstown-Lakes, Western Waitaki or Central Otago</t>
  </si>
  <si>
    <t>Elsewhere in the South Island</t>
  </si>
  <si>
    <t>Complete This Column</t>
  </si>
  <si>
    <t>Credit Reference</t>
  </si>
  <si>
    <t>Building Element</t>
  </si>
  <si>
    <t>Building Element R-Value (m2.K/W)</t>
  </si>
  <si>
    <t>Roof</t>
  </si>
  <si>
    <t>Wall</t>
  </si>
  <si>
    <t xml:space="preserve">Floor </t>
  </si>
  <si>
    <t>Windows and glazing</t>
  </si>
  <si>
    <t>Skylights (max 1.5%)</t>
  </si>
  <si>
    <t>Zone 1</t>
  </si>
  <si>
    <t>Zone 2</t>
  </si>
  <si>
    <t>Zone 3A</t>
  </si>
  <si>
    <t>Zone 3B</t>
  </si>
  <si>
    <t>NA</t>
  </si>
  <si>
    <t>State</t>
  </si>
  <si>
    <t>benchmark</t>
  </si>
  <si>
    <t>Points Achieved</t>
  </si>
  <si>
    <t>Element</t>
  </si>
  <si>
    <t>Ceiling</t>
  </si>
  <si>
    <t>Floor</t>
  </si>
  <si>
    <t>Window</t>
  </si>
  <si>
    <t>Skylight</t>
  </si>
  <si>
    <t>NZBC era</t>
  </si>
  <si>
    <t>NZBC Era:-</t>
  </si>
  <si>
    <t>Default R-values for existing homes</t>
  </si>
  <si>
    <t>Existing</t>
  </si>
  <si>
    <t>Built Year</t>
  </si>
  <si>
    <t>Entered Value</t>
  </si>
  <si>
    <r>
      <t>1. Minimum</t>
    </r>
    <r>
      <rPr>
        <b/>
        <sz val="9"/>
        <color theme="1"/>
        <rFont val="Calibri"/>
        <family val="2"/>
        <scheme val="minor"/>
      </rPr>
      <t xml:space="preserve"> Roof + Ceiling</t>
    </r>
    <r>
      <rPr>
        <sz val="9"/>
        <color theme="1"/>
        <rFont val="Calibri"/>
        <family val="2"/>
        <scheme val="minor"/>
      </rPr>
      <t xml:space="preserve"> construction R value </t>
    </r>
  </si>
  <si>
    <r>
      <t>2. Minimum</t>
    </r>
    <r>
      <rPr>
        <b/>
        <sz val="9"/>
        <color theme="1"/>
        <rFont val="Calibri"/>
        <family val="2"/>
        <scheme val="minor"/>
      </rPr>
      <t xml:space="preserve"> Wall</t>
    </r>
    <r>
      <rPr>
        <sz val="9"/>
        <color theme="1"/>
        <rFont val="Calibri"/>
        <family val="2"/>
        <scheme val="minor"/>
      </rPr>
      <t xml:space="preserve"> construction R value</t>
    </r>
  </si>
  <si>
    <r>
      <t>3. Minimum</t>
    </r>
    <r>
      <rPr>
        <b/>
        <sz val="9"/>
        <color theme="1"/>
        <rFont val="Calibri"/>
        <family val="2"/>
        <scheme val="minor"/>
      </rPr>
      <t xml:space="preserve"> Floor</t>
    </r>
    <r>
      <rPr>
        <sz val="9"/>
        <color theme="1"/>
        <rFont val="Calibri"/>
        <family val="2"/>
        <scheme val="minor"/>
      </rPr>
      <t xml:space="preserve"> construction R value </t>
    </r>
  </si>
  <si>
    <r>
      <t xml:space="preserve">4. Minimum </t>
    </r>
    <r>
      <rPr>
        <b/>
        <sz val="9"/>
        <color theme="1"/>
        <rFont val="Calibri"/>
        <family val="2"/>
        <scheme val="minor"/>
      </rPr>
      <t>Window</t>
    </r>
    <r>
      <rPr>
        <sz val="9"/>
        <color theme="1"/>
        <rFont val="Calibri"/>
        <family val="2"/>
        <scheme val="minor"/>
      </rPr>
      <t xml:space="preserve"> R-value (refer to NZS4218:2009 Schedule C)</t>
    </r>
  </si>
  <si>
    <r>
      <t xml:space="preserve">5. Minimum </t>
    </r>
    <r>
      <rPr>
        <b/>
        <sz val="9"/>
        <color theme="1"/>
        <rFont val="Calibri"/>
        <family val="2"/>
        <scheme val="minor"/>
      </rPr>
      <t>Skylight</t>
    </r>
    <r>
      <rPr>
        <sz val="9"/>
        <color theme="1"/>
        <rFont val="Calibri"/>
        <family val="2"/>
        <scheme val="minor"/>
      </rPr>
      <t xml:space="preserve"> R-value (refer to NZS4218:2009 Schedule C)</t>
    </r>
  </si>
  <si>
    <r>
      <t xml:space="preserve">5. No </t>
    </r>
    <r>
      <rPr>
        <b/>
        <sz val="9"/>
        <color theme="1"/>
        <rFont val="Calibri"/>
        <family val="2"/>
        <scheme val="minor"/>
      </rPr>
      <t>Skylights</t>
    </r>
  </si>
  <si>
    <t xml:space="preserve">There is a heat pump dryer </t>
  </si>
  <si>
    <t xml:space="preserve">A washing line in a dedicated space is provided </t>
  </si>
  <si>
    <t xml:space="preserve">At least 25% of the land area (not including area under roof) is vegetated with site-appropriate native species </t>
  </si>
  <si>
    <t>One fruit producing tree or vine per dwelling</t>
  </si>
  <si>
    <t>2m2 of vegetable gardens per dwelling</t>
  </si>
  <si>
    <t>Total Points</t>
  </si>
  <si>
    <t>Mandatory minimums achieved</t>
  </si>
  <si>
    <t>WAT-2</t>
  </si>
  <si>
    <t>Dwelling</t>
  </si>
  <si>
    <t xml:space="preserve">likely to </t>
  </si>
  <si>
    <t>Likely to Achieve 6 Stars?</t>
  </si>
  <si>
    <t>Additional Points</t>
  </si>
  <si>
    <t xml:space="preserve">A heat pump hot water cylinder or is installed </t>
  </si>
  <si>
    <t>An electric hot water cylinder with lagging is installed - including as back up for a solar water heating system (see additional points options)</t>
  </si>
  <si>
    <t>Solar water heating</t>
  </si>
  <si>
    <t>Hide</t>
  </si>
  <si>
    <t>V4</t>
  </si>
  <si>
    <t>SELF-APPRAISAL CHECKLIST</t>
  </si>
  <si>
    <r>
      <t>Conditioned Space (m</t>
    </r>
    <r>
      <rPr>
        <b/>
        <vertAlign val="superscript"/>
        <sz val="10"/>
        <color rgb="FFFFFFFF"/>
        <rFont val="Calibri"/>
        <family val="2"/>
        <scheme val="minor"/>
      </rPr>
      <t>2</t>
    </r>
    <r>
      <rPr>
        <b/>
        <sz val="10"/>
        <color rgb="FFFFFFFF"/>
        <rFont val="Calibri"/>
        <family val="2"/>
        <scheme val="minor"/>
      </rPr>
      <t>) Thresholds Based on Number of bedrooms</t>
    </r>
  </si>
  <si>
    <t>Points</t>
  </si>
  <si>
    <t>POINTS</t>
  </si>
  <si>
    <t>FOR CURRENT SIZE</t>
  </si>
  <si>
    <t>Options</t>
  </si>
  <si>
    <t xml:space="preserve">Heat recovery ventilation system </t>
  </si>
  <si>
    <t xml:space="preserve">All window frames are thermally broken </t>
  </si>
  <si>
    <t>On-site construction waste sorting with a minimum of 3 sorting stations</t>
  </si>
  <si>
    <r>
      <t>An environmental management plan (EMP) has been developed using NZGBC template or approved equivalent.</t>
    </r>
    <r>
      <rPr>
        <sz val="9"/>
        <color rgb="FFFF0000"/>
        <rFont val="Calibri"/>
        <family val="2"/>
        <scheme val="minor"/>
      </rPr>
      <t xml:space="preserve"> (NA for existing dwelling)</t>
    </r>
  </si>
  <si>
    <r>
      <t xml:space="preserve">A minimum of 60% of total waste is reused and/or recycled and/or recovered for the whole construction/refurbishment project  </t>
    </r>
    <r>
      <rPr>
        <sz val="9"/>
        <color rgb="FFFF0000"/>
        <rFont val="Calibri"/>
        <family val="2"/>
        <scheme val="minor"/>
      </rPr>
      <t>(N/A for existing dwelling)</t>
    </r>
  </si>
  <si>
    <r>
      <t>A maximum of 20kg</t>
    </r>
    <r>
      <rPr>
        <sz val="11"/>
        <color theme="1"/>
        <rFont val="Calibri"/>
        <family val="2"/>
        <scheme val="minor"/>
      </rPr>
      <t xml:space="preserve"> </t>
    </r>
    <r>
      <rPr>
        <sz val="9"/>
        <color theme="1"/>
        <rFont val="Calibri"/>
        <family val="2"/>
        <scheme val="minor"/>
      </rPr>
      <t xml:space="preserve">is sent to landfill/cleanfill per m2 of gross floor area for the whole construction/refurbishment project </t>
    </r>
    <r>
      <rPr>
        <sz val="9"/>
        <color rgb="FFFF0000"/>
        <rFont val="Calibri"/>
        <family val="2"/>
        <scheme val="minor"/>
      </rPr>
      <t>(N/A for existing dwelling)</t>
    </r>
  </si>
  <si>
    <t xml:space="preserve">Materials </t>
  </si>
  <si>
    <r>
      <t xml:space="preserve">Prepare and implement a Site Waste Minimisation Plan in accordance with REBRI guidelines. </t>
    </r>
    <r>
      <rPr>
        <sz val="9"/>
        <color rgb="FFFF0000"/>
        <rFont val="Calibri"/>
        <family val="2"/>
        <scheme val="minor"/>
      </rPr>
      <t>(N/A for existing dwelling)</t>
    </r>
  </si>
  <si>
    <t>Where an item is N/A, leave box unchecked</t>
  </si>
  <si>
    <t>6 Homestar Minimum Construction R-Values</t>
  </si>
  <si>
    <t xml:space="preserve">Paint Type  </t>
  </si>
  <si>
    <t>Maximum TVOC content</t>
  </si>
  <si>
    <t>(g/L of  wet paint)</t>
  </si>
  <si>
    <t xml:space="preserve">Low sheen (interior)  </t>
  </si>
  <si>
    <t xml:space="preserve">Low sheen (exterior)  </t>
  </si>
  <si>
    <t xml:space="preserve">Flat (interior) - washable  </t>
  </si>
  <si>
    <t xml:space="preserve">Flat (interior) - ceiling  </t>
  </si>
  <si>
    <t xml:space="preserve">Flat (exterior)  </t>
  </si>
  <si>
    <t xml:space="preserve">Gloss (interior)  </t>
  </si>
  <si>
    <t xml:space="preserve">Gloss (exterior)  </t>
  </si>
  <si>
    <t xml:space="preserve">Stains and varnishes  </t>
  </si>
  <si>
    <t>Sealers and Primers</t>
  </si>
  <si>
    <t xml:space="preserve">Exterior timber primer  </t>
  </si>
  <si>
    <t xml:space="preserve">Interior sealer  </t>
  </si>
  <si>
    <t xml:space="preserve">Latex primer (for galvanised iron and zincalume) </t>
  </si>
  <si>
    <t>Undercoats</t>
  </si>
  <si>
    <t xml:space="preserve">Exterior latex  </t>
  </si>
  <si>
    <t xml:space="preserve">Interior latex  </t>
  </si>
  <si>
    <t>Performance Coatings</t>
  </si>
  <si>
    <t>One and two pack performance coatings for floors*</t>
  </si>
  <si>
    <t>Intumescent Paints</t>
  </si>
  <si>
    <t>*EU Directive</t>
  </si>
  <si>
    <t>MAT-2 Maximum VOC Limits for Applied Coatings (Paints)</t>
  </si>
  <si>
    <t>Product Type</t>
  </si>
  <si>
    <t>Maximum TVOC content*</t>
  </si>
  <si>
    <t>(g/L of  product)</t>
  </si>
  <si>
    <t xml:space="preserve">Indoor carpet adhesive </t>
  </si>
  <si>
    <t>Carpet pad adhesive</t>
  </si>
  <si>
    <t>Wood flooring and laminate adhesive</t>
  </si>
  <si>
    <t>Rubber flooring adhesive</t>
  </si>
  <si>
    <t>Sub-floor adhesive</t>
  </si>
  <si>
    <t>Ceramic tile adhesive</t>
  </si>
  <si>
    <t>Cove base adhesive</t>
  </si>
  <si>
    <t>Dry wall &amp; panel adhesive</t>
  </si>
  <si>
    <t>Multipurpose construction adhesive*</t>
  </si>
  <si>
    <t>Structural glazing adhesive</t>
  </si>
  <si>
    <t>Architectural sealants*</t>
  </si>
  <si>
    <t>Sealants used to enhance the fire and water-proofing properties are included.</t>
  </si>
  <si>
    <t>*N.B. clause in information above the table for Multipurpose and Architectural Sealants.</t>
  </si>
  <si>
    <t>MAT-2 Maximum VOC Limits for Adhesives and Sealants</t>
  </si>
  <si>
    <t>Test Protocol</t>
  </si>
  <si>
    <t xml:space="preserve">E1 Emission limit/ </t>
  </si>
  <si>
    <t>Unit of measurements</t>
  </si>
  <si>
    <t>AS/NZS 2269:2004 -  testing procedure AS/NZS 2098.11:2005 method 10 for plywood         </t>
  </si>
  <si>
    <t>&lt; 1.0 mg/L</t>
  </si>
  <si>
    <t>AS/NZS 1859.1:2004 - particle board, with use of testing procedure AS/NZS 4266.16:2004 method 16</t>
  </si>
  <si>
    <t>&lt; 1.5 mg/L</t>
  </si>
  <si>
    <t>AS/NZS 1859.2:2004 - MDF, with use of testing procedure AS/NZS 4266.16:2004 method 16</t>
  </si>
  <si>
    <t>JIS A 5908:2003 – particle board and plywood, with use of testing procedure JIS A 1460</t>
  </si>
  <si>
    <t>JIS A 5905:2003 - MDF, with use of testing procedure JIS A 1460</t>
  </si>
  <si>
    <t>JIS A1901 (not applicable to plywood)</t>
  </si>
  <si>
    <t>ASTM D5116</t>
  </si>
  <si>
    <t>&lt;0.1 (+/- 0.0005) mg/m²hr (may also be represented as  mg/m²/hr)</t>
  </si>
  <si>
    <t>ISO 16000 part 9, 10 and 11 (also known as EN 13419)</t>
  </si>
  <si>
    <t>ASTM D6007</t>
  </si>
  <si>
    <t>0.12mg/m³*</t>
  </si>
  <si>
    <t>ASTM E1333</t>
  </si>
  <si>
    <t>0.12mg/m³**</t>
  </si>
  <si>
    <t>EN 717-1 (also known as DIN EN 717-1)</t>
  </si>
  <si>
    <t>0.12 mg/m³</t>
  </si>
  <si>
    <t>EN 717-2 (also known as DIN EN 717-2)</t>
  </si>
  <si>
    <t>3.5 mg/m²hr (may also be represented as mg/m²/hr).</t>
  </si>
  <si>
    <t>*The test report must confirm that the conditions of Table 1 comply for the particular wood product type, the final results must be presented in EN 717-1 equivalent (as presented in the table) using the correlation ratio of 0.98.</t>
  </si>
  <si>
    <t>** The final results must be presented in EN 717-1 equivalent (as presented in the table), using the correlation ratio of 0.98.</t>
  </si>
  <si>
    <t>MAT-2 Maximum VOC Limits for Engineered Wood Products</t>
  </si>
  <si>
    <t>Status:</t>
  </si>
  <si>
    <r>
      <t>What is the floor area of the house excluding any attached garages or storage rooms (m</t>
    </r>
    <r>
      <rPr>
        <vertAlign val="superscript"/>
        <sz val="11"/>
        <color theme="1"/>
        <rFont val="Calibri"/>
        <family val="2"/>
        <scheme val="minor"/>
      </rPr>
      <t>2</t>
    </r>
    <r>
      <rPr>
        <sz val="11"/>
        <color theme="1"/>
        <rFont val="Calibri"/>
        <family val="2"/>
        <scheme val="minor"/>
      </rPr>
      <t>)?</t>
    </r>
  </si>
  <si>
    <t>For the current Homestar Tool, you can download the Technical Manual here</t>
  </si>
  <si>
    <t>Central Plateau of North Island (e.g. Taupo, Ruapehu)</t>
  </si>
  <si>
    <t>Points Available</t>
  </si>
  <si>
    <r>
      <t xml:space="preserve">The NEW dwelling is confirmed to achieve following construction R-values </t>
    </r>
    <r>
      <rPr>
        <b/>
        <sz val="9"/>
        <color rgb="FFFF0000"/>
        <rFont val="Calibri"/>
        <family val="2"/>
        <scheme val="minor"/>
      </rPr>
      <t>(Leave this blank if the dwelling is existing, has not undergone a major refurbishment and the R-values are unknown)</t>
    </r>
  </si>
  <si>
    <t xml:space="preserve">Semi gloss (interior)  </t>
  </si>
  <si>
    <t xml:space="preserve">Semi gloss (exterior)  </t>
  </si>
  <si>
    <t>If this is NOT, in which year was it constructed (YYYY)?</t>
  </si>
  <si>
    <t>Is this a new / significantly refurbished dwelling (within the last two years)?</t>
  </si>
  <si>
    <t>If this dwelling is NOT new or significantly refurbished in the last two years,</t>
  </si>
  <si>
    <t>Do you know the insulation details?</t>
  </si>
  <si>
    <t>This checklist will help you judge if your home is on track to achieve 6 Hoemstar or higher!</t>
  </si>
  <si>
    <t>EHC-5</t>
  </si>
  <si>
    <t>EHC-5, WAT-1</t>
  </si>
  <si>
    <t>EHC-4</t>
  </si>
  <si>
    <t xml:space="preserve">Where the dwelling is located within 800m of at least 1 public transport services offering daily transport services </t>
  </si>
  <si>
    <t xml:space="preserve">Where the dwelling is located within 800m of four key amenities </t>
  </si>
  <si>
    <t xml:space="preserve">Where the dwelling is located on a site that has previously experienced development </t>
  </si>
  <si>
    <t>Note that this appraisal checklist is based on  Homestar V4</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</si>
</sst>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i/>
      <sz val="9"/>
      <color theme="1"/>
      <name val="Calibri"/>
      <family val="2"/>
      <scheme val="minor"/>
    </font>
    <font>
      <sz val="10"/>
      <color rgb="FF4D4D4D"/>
      <name val="Calibri"/>
      <family val="2"/>
      <scheme val="minor"/>
    </font>
    <font>
      <b/>
      <sz val="10"/>
      <color rgb="FF4D4D4D"/>
      <name val="Calibri"/>
      <family val="2"/>
      <scheme val="minor"/>
    </font>
    <font>
      <sz val="10"/>
      <name val="Calibri"/>
      <family val="2"/>
      <scheme val="minor"/>
    </font>
    <font>
      <sz val="9"/>
      <color rgb="FFFF0000"/>
      <name val="Calibri"/>
      <family val="2"/>
      <scheme val="minor"/>
    </font>
    <font>
      <b/>
      <sz val="9"/>
      <color rgb="FFFF0000"/>
      <name val="Calibri"/>
      <family val="2"/>
      <scheme val="minor"/>
    </font>
    <font>
      <sz val="10"/>
      <color theme="1"/>
      <name val="Calibri"/>
      <family val="2"/>
      <scheme val="minor"/>
    </font>
    <font>
      <b/>
      <sz val="10"/>
      <color theme="1"/>
      <name val="Arial"/>
      <family val="2"/>
    </font>
    <font>
      <sz val="10"/>
      <color theme="1"/>
      <name val="Arial"/>
      <family val="2"/>
    </font>
    <font>
      <b/>
      <u/>
      <sz val="10"/>
      <color theme="1"/>
      <name val="Arial"/>
      <family val="2"/>
    </font>
    <font>
      <i/>
      <sz val="10"/>
      <name val="Arial"/>
      <family val="2"/>
    </font>
    <font>
      <sz val="16"/>
      <color theme="1"/>
      <name val="Calibri"/>
      <family val="2"/>
      <scheme val="minor"/>
    </font>
    <font>
      <b/>
      <i/>
      <sz val="11"/>
      <color theme="3" tint="0.39997558519241921"/>
      <name val="Calibri"/>
      <family val="2"/>
      <scheme val="minor"/>
    </font>
    <font>
      <sz val="24"/>
      <color rgb="FF00B050"/>
      <name val="Calibri"/>
      <family val="2"/>
      <scheme val="minor"/>
    </font>
    <font>
      <sz val="48"/>
      <color rgb="FF00B050"/>
      <name val="Calibri"/>
      <family val="2"/>
      <scheme val="minor"/>
    </font>
    <font>
      <b/>
      <sz val="10"/>
      <color rgb="FFFFFFFF"/>
      <name val="Calibri"/>
      <family val="2"/>
      <scheme val="minor"/>
    </font>
    <font>
      <b/>
      <vertAlign val="superscript"/>
      <sz val="10"/>
      <color rgb="FFFFFFFF"/>
      <name val="Calibri"/>
      <family val="2"/>
      <scheme val="minor"/>
    </font>
    <font>
      <sz val="10"/>
      <color rgb="FF000000"/>
      <name val="Calibri"/>
      <family val="2"/>
      <scheme val="minor"/>
    </font>
    <font>
      <sz val="11"/>
      <color rgb="FF000000"/>
      <name val="Calibri"/>
      <family val="2"/>
      <scheme val="minor"/>
    </font>
    <font>
      <b/>
      <sz val="10"/>
      <color rgb="FF000000"/>
      <name val="Calibri"/>
      <family val="2"/>
      <scheme val="minor"/>
    </font>
    <font>
      <b/>
      <sz val="11"/>
      <color rgb="FF00B050"/>
      <name val="Calibri"/>
      <family val="2"/>
      <scheme val="minor"/>
    </font>
    <font>
      <i/>
      <sz val="9"/>
      <color theme="1"/>
      <name val="Calibri"/>
      <family val="2"/>
    </font>
    <font>
      <b/>
      <i/>
      <sz val="11"/>
      <color rgb="FF00B050"/>
      <name val="Calibri"/>
      <family val="2"/>
      <scheme val="minor"/>
    </font>
    <font>
      <vertAlign val="superscript"/>
      <sz val="11"/>
      <color theme="1"/>
      <name val="Calibri"/>
      <family val="2"/>
      <scheme val="minor"/>
    </font>
    <font>
      <u/>
      <sz val="11"/>
      <color theme="10"/>
      <name val="Calibri"/>
      <family val="2"/>
      <scheme val="minor"/>
    </font>
    <font>
      <sz val="28"/>
      <color rgb="FF00B050"/>
      <name val="Calibri"/>
      <family val="2"/>
      <scheme val="minor"/>
    </font>
    <font>
      <i/>
      <sz val="11"/>
      <color theme="0" tint="-0.499984740745262"/>
      <name val="Calibri"/>
      <family val="2"/>
      <scheme val="minor"/>
    </font>
  </fonts>
  <fills count="12">
    <fill>
      <patternFill patternType="none"/>
    </fill>
    <fill>
      <patternFill patternType="gray125"/>
    </fill>
    <fill>
      <patternFill patternType="solid">
        <fgColor rgb="FF80C687"/>
        <bgColor indexed="64"/>
      </patternFill>
    </fill>
    <fill>
      <patternFill patternType="solid">
        <fgColor rgb="FF9BBB59"/>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009D32"/>
        <bgColor indexed="64"/>
      </patternFill>
    </fill>
    <fill>
      <patternFill patternType="solid">
        <fgColor rgb="FFD9D9D9"/>
        <bgColor indexed="64"/>
      </patternFill>
    </fill>
    <fill>
      <patternFill patternType="solid">
        <fgColor rgb="FF80808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style="medium">
        <color rgb="FF777777"/>
      </left>
      <right/>
      <top style="medium">
        <color rgb="FF777777"/>
      </top>
      <bottom style="medium">
        <color rgb="FF777777"/>
      </bottom>
      <diagonal/>
    </border>
    <border>
      <left/>
      <right/>
      <top style="medium">
        <color rgb="FF777777"/>
      </top>
      <bottom style="medium">
        <color rgb="FF777777"/>
      </bottom>
      <diagonal/>
    </border>
    <border>
      <left/>
      <right style="medium">
        <color rgb="FF777777"/>
      </right>
      <top style="medium">
        <color rgb="FF777777"/>
      </top>
      <bottom style="medium">
        <color rgb="FF777777"/>
      </bottom>
      <diagonal/>
    </border>
    <border>
      <left/>
      <right style="medium">
        <color rgb="FF777777"/>
      </right>
      <top/>
      <bottom style="medium">
        <color rgb="FF777777"/>
      </bottom>
      <diagonal/>
    </border>
    <border>
      <left style="medium">
        <color rgb="FF777777"/>
      </left>
      <right style="medium">
        <color rgb="FF777777"/>
      </right>
      <top/>
      <bottom style="medium">
        <color rgb="FF777777"/>
      </bottom>
      <diagonal/>
    </border>
    <border>
      <left style="medium">
        <color rgb="FF777777"/>
      </left>
      <right style="medium">
        <color rgb="FF777777"/>
      </right>
      <top style="medium">
        <color rgb="FF777777"/>
      </top>
      <bottom/>
      <diagonal/>
    </border>
    <border>
      <left style="medium">
        <color indexed="64"/>
      </left>
      <right/>
      <top style="medium">
        <color indexed="64"/>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s>
  <cellStyleXfs count="4">
    <xf numFmtId="0" fontId="0" fillId="0" borderId="0"/>
    <xf numFmtId="0" fontId="11" fillId="0" borderId="0"/>
    <xf numFmtId="0" fontId="1" fillId="0" borderId="0"/>
    <xf numFmtId="0" fontId="29" fillId="0" borderId="0" applyNumberFormat="0" applyFill="0" applyBorder="0" applyAlignment="0" applyProtection="0"/>
  </cellStyleXfs>
  <cellXfs count="127">
    <xf numFmtId="0" fontId="0" fillId="0" borderId="0" xfId="0"/>
    <xf numFmtId="0" fontId="3" fillId="2" borderId="1" xfId="0" applyFont="1" applyFill="1" applyBorder="1" applyAlignment="1">
      <alignment vertical="center" wrapText="1"/>
    </xf>
    <xf numFmtId="0" fontId="4" fillId="2" borderId="2" xfId="0" applyFont="1" applyFill="1" applyBorder="1" applyAlignment="1">
      <alignment vertical="center" wrapText="1"/>
    </xf>
    <xf numFmtId="0" fontId="4" fillId="3" borderId="3" xfId="0" applyFont="1" applyFill="1" applyBorder="1" applyAlignment="1">
      <alignment vertical="center" wrapText="1"/>
    </xf>
    <xf numFmtId="0" fontId="7" fillId="0" borderId="1"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4" fillId="2" borderId="0" xfId="0" applyFont="1" applyFill="1" applyBorder="1" applyAlignment="1">
      <alignment vertical="center" wrapText="1"/>
    </xf>
    <xf numFmtId="0" fontId="12" fillId="0" borderId="0" xfId="1" applyFont="1"/>
    <xf numFmtId="0" fontId="13" fillId="0" borderId="0" xfId="1" applyFont="1" applyProtection="1"/>
    <xf numFmtId="0" fontId="13" fillId="0" borderId="0" xfId="1" applyFont="1" applyAlignment="1" applyProtection="1">
      <alignment horizontal="center"/>
    </xf>
    <xf numFmtId="0" fontId="14" fillId="0" borderId="0" xfId="1" applyFont="1"/>
    <xf numFmtId="0" fontId="14" fillId="0" borderId="0" xfId="1" applyFont="1" applyProtection="1"/>
    <xf numFmtId="0" fontId="14" fillId="0" borderId="0" xfId="1" applyFont="1" applyAlignment="1" applyProtection="1">
      <alignment horizontal="center"/>
    </xf>
    <xf numFmtId="0" fontId="13" fillId="0" borderId="0" xfId="1" applyFont="1"/>
    <xf numFmtId="0" fontId="15" fillId="0" borderId="0" xfId="2" applyFont="1" applyFill="1"/>
    <xf numFmtId="0" fontId="15" fillId="0" borderId="0" xfId="2" applyFont="1" applyFill="1" applyProtection="1"/>
    <xf numFmtId="0" fontId="13" fillId="0" borderId="0" xfId="2" applyFont="1" applyFill="1" applyProtection="1"/>
    <xf numFmtId="0" fontId="13" fillId="0" borderId="0" xfId="2" applyFont="1" applyFill="1" applyBorder="1" applyAlignment="1" applyProtection="1">
      <alignment horizontal="center"/>
    </xf>
    <xf numFmtId="0" fontId="7" fillId="0" borderId="0" xfId="0" applyFont="1" applyFill="1" applyBorder="1" applyAlignment="1">
      <alignment horizontal="justify" vertical="center" wrapText="1"/>
    </xf>
    <xf numFmtId="0" fontId="0" fillId="4" borderId="0" xfId="0" applyFill="1"/>
    <xf numFmtId="0" fontId="0" fillId="7" borderId="0" xfId="0" applyFill="1"/>
    <xf numFmtId="0" fontId="0" fillId="7" borderId="0" xfId="0" applyFill="1" applyAlignment="1">
      <alignment horizontal="left" indent="3"/>
    </xf>
    <xf numFmtId="0" fontId="16" fillId="7" borderId="0" xfId="0" applyFont="1" applyFill="1" applyAlignment="1">
      <alignment wrapText="1"/>
    </xf>
    <xf numFmtId="0" fontId="17" fillId="7" borderId="0" xfId="0" applyFont="1" applyFill="1"/>
    <xf numFmtId="0" fontId="0" fillId="6" borderId="15" xfId="0" applyFill="1" applyBorder="1"/>
    <xf numFmtId="0" fontId="18" fillId="7" borderId="0" xfId="0" applyFont="1" applyFill="1" applyAlignment="1">
      <alignment horizontal="center" vertical="top"/>
    </xf>
    <xf numFmtId="0" fontId="3" fillId="7" borderId="3" xfId="0" applyFont="1" applyFill="1" applyBorder="1" applyAlignment="1">
      <alignment vertical="center" wrapText="1"/>
    </xf>
    <xf numFmtId="0" fontId="3" fillId="7" borderId="4" xfId="0" applyFont="1" applyFill="1" applyBorder="1" applyAlignment="1">
      <alignment horizontal="center" vertical="center" wrapText="1"/>
    </xf>
    <xf numFmtId="0" fontId="3" fillId="7" borderId="4" xfId="0" applyFont="1" applyFill="1" applyBorder="1" applyAlignment="1">
      <alignment vertical="center" wrapText="1"/>
    </xf>
    <xf numFmtId="0" fontId="3" fillId="7" borderId="5" xfId="0" applyFont="1" applyFill="1" applyBorder="1" applyAlignment="1">
      <alignment vertical="center" wrapText="1"/>
    </xf>
    <xf numFmtId="0" fontId="3" fillId="7" borderId="9" xfId="0" applyFont="1" applyFill="1" applyBorder="1" applyAlignment="1">
      <alignment vertical="center" wrapText="1"/>
    </xf>
    <xf numFmtId="0" fontId="3" fillId="7" borderId="6" xfId="0" applyFont="1" applyFill="1" applyBorder="1" applyAlignment="1">
      <alignment horizontal="center" vertical="center" wrapText="1"/>
    </xf>
    <xf numFmtId="0" fontId="3" fillId="7" borderId="1" xfId="0" applyFont="1" applyFill="1" applyBorder="1" applyAlignment="1">
      <alignment vertical="center" wrapText="1"/>
    </xf>
    <xf numFmtId="0" fontId="3" fillId="7" borderId="2"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5" xfId="0" applyFont="1" applyFill="1" applyBorder="1" applyAlignment="1">
      <alignment horizontal="left" vertical="center" wrapText="1" indent="3"/>
    </xf>
    <xf numFmtId="0" fontId="3" fillId="7" borderId="5" xfId="0" applyFont="1" applyFill="1" applyBorder="1" applyAlignment="1">
      <alignment horizontal="left" vertical="center" wrapText="1" indent="4"/>
    </xf>
    <xf numFmtId="0" fontId="3" fillId="7" borderId="3" xfId="0" applyFont="1" applyFill="1" applyBorder="1" applyAlignment="1">
      <alignment horizontal="left" vertical="center" wrapText="1" indent="3"/>
    </xf>
    <xf numFmtId="0" fontId="20" fillId="9" borderId="21"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3" fillId="0" borderId="4" xfId="0" applyFont="1" applyBorder="1" applyAlignment="1">
      <alignment horizontal="center" vertical="center"/>
    </xf>
    <xf numFmtId="0" fontId="24" fillId="10" borderId="21"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4"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5" borderId="4"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2" fillId="7" borderId="0" xfId="0" applyFont="1" applyFill="1"/>
    <xf numFmtId="0" fontId="25" fillId="7" borderId="0" xfId="0" applyFont="1" applyFill="1"/>
    <xf numFmtId="0" fontId="7" fillId="7" borderId="1" xfId="0" applyFont="1" applyFill="1" applyBorder="1" applyAlignment="1">
      <alignment horizontal="justify" vertical="center" wrapText="1"/>
    </xf>
    <xf numFmtId="0" fontId="7" fillId="7" borderId="3" xfId="0" applyFont="1" applyFill="1" applyBorder="1" applyAlignment="1">
      <alignment horizontal="justify" vertical="center" wrapText="1"/>
    </xf>
    <xf numFmtId="0" fontId="7" fillId="7"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7" borderId="9" xfId="0" applyFont="1" applyFill="1" applyBorder="1" applyAlignment="1">
      <alignment horizontal="justify" vertical="center" wrapText="1"/>
    </xf>
    <xf numFmtId="0" fontId="8" fillId="7" borderId="6" xfId="0" applyFont="1" applyFill="1" applyBorder="1" applyAlignment="1">
      <alignment horizontal="center" vertical="center" wrapText="1"/>
    </xf>
    <xf numFmtId="0" fontId="20" fillId="11" borderId="10" xfId="0" applyFont="1" applyFill="1" applyBorder="1" applyAlignment="1">
      <alignment horizontal="justify" vertical="center" wrapText="1"/>
    </xf>
    <xf numFmtId="0" fontId="20" fillId="11" borderId="4" xfId="0" applyFont="1" applyFill="1" applyBorder="1" applyAlignment="1">
      <alignment horizontal="justify" vertical="center" wrapText="1"/>
    </xf>
    <xf numFmtId="0" fontId="6" fillId="7" borderId="3" xfId="0" applyFont="1" applyFill="1" applyBorder="1" applyAlignment="1">
      <alignment horizontal="justify" vertical="center" wrapText="1"/>
    </xf>
    <xf numFmtId="0" fontId="6" fillId="7" borderId="4" xfId="0" applyFont="1" applyFill="1" applyBorder="1" applyAlignment="1">
      <alignment horizontal="justify" vertical="center" wrapText="1"/>
    </xf>
    <xf numFmtId="0" fontId="6" fillId="7" borderId="26" xfId="0" applyFont="1" applyFill="1" applyBorder="1" applyAlignment="1">
      <alignment horizontal="justify" vertical="center" wrapText="1"/>
    </xf>
    <xf numFmtId="0" fontId="20" fillId="11" borderId="25" xfId="0" applyFont="1" applyFill="1" applyBorder="1" applyAlignment="1">
      <alignment horizontal="left" vertical="center" wrapText="1"/>
    </xf>
    <xf numFmtId="0" fontId="20" fillId="11" borderId="26" xfId="0" applyFont="1" applyFill="1" applyBorder="1" applyAlignment="1">
      <alignment horizontal="left" vertical="center" wrapText="1"/>
    </xf>
    <xf numFmtId="0" fontId="3" fillId="7" borderId="4" xfId="0" applyFont="1" applyFill="1" applyBorder="1" applyAlignment="1" applyProtection="1">
      <alignment vertical="center" wrapText="1"/>
      <protection locked="0"/>
    </xf>
    <xf numFmtId="0" fontId="3" fillId="7" borderId="6"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0" fillId="0" borderId="0" xfId="0" applyProtection="1">
      <protection locked="0"/>
    </xf>
    <xf numFmtId="0" fontId="0" fillId="0" borderId="0" xfId="0" applyAlignment="1" applyProtection="1">
      <alignment horizontal="center"/>
      <protection locked="0"/>
    </xf>
    <xf numFmtId="0" fontId="0" fillId="7" borderId="0" xfId="0" applyFill="1" applyProtection="1">
      <protection locked="0"/>
    </xf>
    <xf numFmtId="0" fontId="0" fillId="5" borderId="16"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27" fillId="7" borderId="0" xfId="0" applyFont="1" applyFill="1"/>
    <xf numFmtId="0" fontId="29" fillId="7" borderId="0" xfId="3" applyFill="1" applyProtection="1"/>
    <xf numFmtId="0" fontId="0" fillId="6" borderId="15" xfId="0" applyFill="1" applyBorder="1" applyAlignment="1">
      <alignment wrapText="1"/>
    </xf>
    <xf numFmtId="0" fontId="0" fillId="7" borderId="0" xfId="0" applyFill="1" applyAlignment="1">
      <alignment vertical="top"/>
    </xf>
    <xf numFmtId="0" fontId="0" fillId="7" borderId="15" xfId="0" applyFill="1" applyBorder="1" applyAlignment="1">
      <alignment horizontal="left" wrapText="1" indent="3"/>
    </xf>
    <xf numFmtId="0" fontId="0" fillId="7" borderId="15" xfId="0" applyFill="1" applyBorder="1" applyAlignment="1">
      <alignment horizontal="left" indent="3"/>
    </xf>
    <xf numFmtId="0" fontId="0" fillId="8" borderId="15" xfId="0" applyFill="1" applyBorder="1" applyAlignment="1">
      <alignment wrapText="1"/>
    </xf>
    <xf numFmtId="0" fontId="0" fillId="8" borderId="15" xfId="0" applyFill="1" applyBorder="1" applyAlignment="1">
      <alignment horizontal="left" wrapText="1"/>
    </xf>
    <xf numFmtId="0" fontId="0" fillId="8" borderId="0" xfId="0" applyFill="1"/>
    <xf numFmtId="0" fontId="30" fillId="7" borderId="0" xfId="0" applyFont="1" applyFill="1" applyAlignment="1">
      <alignment horizontal="center" vertical="top"/>
    </xf>
    <xf numFmtId="0" fontId="31" fillId="7" borderId="13" xfId="0" applyFont="1" applyFill="1" applyBorder="1" applyAlignment="1">
      <alignment wrapText="1"/>
    </xf>
    <xf numFmtId="0" fontId="19" fillId="7" borderId="0" xfId="0" applyFont="1" applyFill="1" applyAlignment="1">
      <alignment horizontal="left" vertical="center"/>
    </xf>
    <xf numFmtId="0" fontId="3" fillId="7" borderId="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9" xfId="0" applyFont="1" applyFill="1" applyBorder="1" applyAlignment="1" applyProtection="1">
      <alignment vertical="center" wrapText="1"/>
      <protection locked="0"/>
    </xf>
    <xf numFmtId="0" fontId="3" fillId="7" borderId="5" xfId="0" applyFont="1" applyFill="1" applyBorder="1" applyAlignment="1" applyProtection="1">
      <alignment vertical="center" wrapText="1"/>
      <protection locked="0"/>
    </xf>
    <xf numFmtId="0" fontId="3" fillId="7" borderId="3" xfId="0" applyFont="1" applyFill="1" applyBorder="1" applyAlignment="1" applyProtection="1">
      <alignment vertical="center" wrapText="1"/>
      <protection locked="0"/>
    </xf>
    <xf numFmtId="0" fontId="0" fillId="7" borderId="7" xfId="0" applyFill="1" applyBorder="1" applyAlignment="1">
      <alignment vertical="center" wrapText="1"/>
    </xf>
    <xf numFmtId="0" fontId="0" fillId="7" borderId="8" xfId="0" applyFill="1" applyBorder="1" applyAlignment="1">
      <alignment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9"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20" fillId="11" borderId="9" xfId="0" applyFont="1" applyFill="1" applyBorder="1" applyAlignment="1">
      <alignment horizontal="justify" vertical="center" wrapText="1"/>
    </xf>
    <xf numFmtId="0" fontId="20" fillId="11" borderId="3" xfId="0" applyFont="1" applyFill="1" applyBorder="1" applyAlignment="1">
      <alignment horizontal="justify" vertical="center" wrapText="1"/>
    </xf>
    <xf numFmtId="0" fontId="6" fillId="7" borderId="23" xfId="0" applyFont="1" applyFill="1" applyBorder="1" applyAlignment="1">
      <alignment horizontal="justify" vertical="center" wrapText="1"/>
    </xf>
    <xf numFmtId="0" fontId="6" fillId="7" borderId="10" xfId="0" applyFont="1" applyFill="1" applyBorder="1" applyAlignment="1">
      <alignment horizontal="justify" vertical="center" wrapText="1"/>
    </xf>
    <xf numFmtId="0" fontId="26" fillId="7" borderId="12" xfId="0" applyFont="1" applyFill="1" applyBorder="1" applyAlignment="1">
      <alignment horizontal="justify" vertical="center" wrapText="1"/>
    </xf>
    <xf numFmtId="0" fontId="26" fillId="7" borderId="4" xfId="0" applyFont="1" applyFill="1" applyBorder="1" applyAlignment="1">
      <alignment horizontal="justify" vertical="center" wrapText="1"/>
    </xf>
    <xf numFmtId="0" fontId="6" fillId="7" borderId="7"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6" fillId="10" borderId="7" xfId="0" applyFont="1" applyFill="1" applyBorder="1" applyAlignment="1">
      <alignment horizontal="justify" vertical="center" wrapText="1"/>
    </xf>
    <xf numFmtId="0" fontId="6" fillId="10" borderId="2" xfId="0" applyFont="1" applyFill="1" applyBorder="1" applyAlignment="1">
      <alignment horizontal="justify" vertical="center" wrapText="1"/>
    </xf>
    <xf numFmtId="0" fontId="6" fillId="7" borderId="2" xfId="0" applyFont="1" applyFill="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22" xfId="0" applyFont="1" applyFill="1" applyBorder="1" applyAlignment="1">
      <alignment horizontal="justify" vertical="center"/>
    </xf>
    <xf numFmtId="0" fontId="20" fillId="9" borderId="21" xfId="0" applyFont="1" applyFill="1" applyBorder="1" applyAlignment="1">
      <alignment horizontal="justify" vertical="center"/>
    </xf>
  </cellXfs>
  <cellStyles count="4">
    <cellStyle name="Hyperlink" xfId="3" builtinId="8"/>
    <cellStyle name="Normal" xfId="0" builtinId="0"/>
    <cellStyle name="Normal 2 2" xfId="1"/>
    <cellStyle name="Normal 3" xfId="2"/>
  </cellStyles>
  <dxfs count="4">
    <dxf>
      <font>
        <b/>
        <i val="0"/>
        <color rgb="FF00B050"/>
      </font>
      <fill>
        <patternFill patternType="none">
          <bgColor auto="1"/>
        </patternFill>
      </fill>
    </dxf>
    <dxf>
      <font>
        <b/>
        <i val="0"/>
        <color rgb="FFC00000"/>
      </font>
    </dxf>
    <dxf>
      <font>
        <b/>
        <i val="0"/>
        <color rgb="FF00B050"/>
      </font>
      <fill>
        <patternFill patternType="none">
          <bgColor auto="1"/>
        </patternFill>
      </fill>
    </dxf>
    <dxf>
      <font>
        <b/>
        <i val="0"/>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3" lockText="1" noThreeD="1"/>
</file>

<file path=xl/ctrlProps/ctrlProp2.xml><?xml version="1.0" encoding="utf-8"?>
<formControlPr xmlns="http://schemas.microsoft.com/office/spreadsheetml/2009/9/main" objectType="CheckBox" fmlaLink="$D$14" lockText="1" noThreeD="1"/>
</file>

<file path=xl/ctrlProps/ctrlProp3.xml><?xml version="1.0" encoding="utf-8"?>
<formControlPr xmlns="http://schemas.microsoft.com/office/spreadsheetml/2009/9/main" objectType="CheckBox" fmlaLink="$D$15" lockText="1" noThreeD="1"/>
</file>

<file path=xl/ctrlProps/ctrlProp4.xml><?xml version="1.0" encoding="utf-8"?>
<formControlPr xmlns="http://schemas.microsoft.com/office/spreadsheetml/2009/9/main" objectType="CheckBox" fmlaLink="$D$16" lockText="1" noThreeD="1"/>
</file>

<file path=xl/ctrlProps/ctrlProp5.xml><?xml version="1.0" encoding="utf-8"?>
<formControlPr xmlns="http://schemas.microsoft.com/office/spreadsheetml/2009/9/main" objectType="CheckBox" fmlaLink="$D$17" lockText="1" noThreeD="1"/>
</file>

<file path=xl/ctrlProps/ctrlProp6.xml><?xml version="1.0" encoding="utf-8"?>
<formControlPr xmlns="http://schemas.microsoft.com/office/spreadsheetml/2009/9/main" objectType="CheckBox" fmlaLink="$H$12" lockText="1" noThreeD="1"/>
</file>

<file path=xl/ctrlProps/ctrlProp7.xml><?xml version="1.0" encoding="utf-8"?>
<formControlPr xmlns="http://schemas.microsoft.com/office/spreadsheetml/2009/9/main" objectType="CheckBox" fmlaLink="$H$14" lockText="1" noThreeD="1"/>
</file>

<file path=xl/ctrlProps/ctrlProp8.xml><?xml version="1.0" encoding="utf-8"?>
<formControlPr xmlns="http://schemas.microsoft.com/office/spreadsheetml/2009/9/main" objectType="CheckBox" fmlaLink="$H$16" lockText="1" noThreeD="1"/>
</file>

<file path=xl/ctrlProps/ctrlProp9.xml><?xml version="1.0" encoding="utf-8"?>
<formControlPr xmlns="http://schemas.microsoft.com/office/spreadsheetml/2009/9/main" objectType="CheckBox" fmlaLink="$H$18" lockText="1" noThreeD="1"/>
</file>

<file path=xl/ctrlProps/ctrlProp10.xml><?xml version="1.0" encoding="utf-8"?>
<formControlPr xmlns="http://schemas.microsoft.com/office/spreadsheetml/2009/9/main" objectType="CheckBox" fmlaLink="$H$19" lockText="1" noThreeD="1"/>
</file>

<file path=xl/ctrlProps/ctrlProp11.xml><?xml version="1.0" encoding="utf-8"?>
<formControlPr xmlns="http://schemas.microsoft.com/office/spreadsheetml/2009/9/main" objectType="CheckBox" fmlaLink="$H$21" lockText="1" noThreeD="1"/>
</file>

<file path=xl/ctrlProps/ctrlProp12.xml><?xml version="1.0" encoding="utf-8"?>
<formControlPr xmlns="http://schemas.microsoft.com/office/spreadsheetml/2009/9/main" objectType="CheckBox" fmlaLink="$H$23" lockText="1" noThreeD="1"/>
</file>

<file path=xl/ctrlProps/ctrlProp13.xml><?xml version="1.0" encoding="utf-8"?>
<formControlPr xmlns="http://schemas.microsoft.com/office/spreadsheetml/2009/9/main" objectType="CheckBox" fmlaLink="$H$24" lockText="1" noThreeD="1"/>
</file>

<file path=xl/ctrlProps/ctrlProp14.xml><?xml version="1.0" encoding="utf-8"?>
<formControlPr xmlns="http://schemas.microsoft.com/office/spreadsheetml/2009/9/main" objectType="CheckBox" fmlaLink="$H$26" lockText="1" noThreeD="1"/>
</file>

<file path=xl/ctrlProps/ctrlProp15.xml><?xml version="1.0" encoding="utf-8"?>
<formControlPr xmlns="http://schemas.microsoft.com/office/spreadsheetml/2009/9/main" objectType="CheckBox" fmlaLink="$H$28"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0" lockText="1" noThreeD="1"/>
</file>

<file path=xl/ctrlProps/ctrlProp18.xml><?xml version="1.0" encoding="utf-8"?>
<formControlPr xmlns="http://schemas.microsoft.com/office/spreadsheetml/2009/9/main" objectType="CheckBox" fmlaLink="$H$32"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7" lockText="1" noThreeD="1"/>
</file>

<file path=xl/ctrlProps/ctrlProp21.xml><?xml version="1.0" encoding="utf-8"?>
<formControlPr xmlns="http://schemas.microsoft.com/office/spreadsheetml/2009/9/main" objectType="CheckBox" fmlaLink="$H$41" lockText="1" noThreeD="1"/>
</file>

<file path=xl/ctrlProps/ctrlProp22.xml><?xml version="1.0" encoding="utf-8"?>
<formControlPr xmlns="http://schemas.microsoft.com/office/spreadsheetml/2009/9/main" objectType="CheckBox" fmlaLink="$H$42" lockText="1" noThreeD="1"/>
</file>

<file path=xl/ctrlProps/ctrlProp23.xml><?xml version="1.0" encoding="utf-8"?>
<formControlPr xmlns="http://schemas.microsoft.com/office/spreadsheetml/2009/9/main" objectType="CheckBox" fmlaLink="$H$44" lockText="1" noThreeD="1"/>
</file>

<file path=xl/ctrlProps/ctrlProp24.xml><?xml version="1.0" encoding="utf-8"?>
<formControlPr xmlns="http://schemas.microsoft.com/office/spreadsheetml/2009/9/main" objectType="CheckBox" fmlaLink="$H$45" lockText="1" noThreeD="1"/>
</file>

<file path=xl/ctrlProps/ctrlProp25.xml><?xml version="1.0" encoding="utf-8"?>
<formControlPr xmlns="http://schemas.microsoft.com/office/spreadsheetml/2009/9/main" objectType="CheckBox" fmlaLink="$H$47" lockText="1" noThreeD="1"/>
</file>

<file path=xl/ctrlProps/ctrlProp26.xml><?xml version="1.0" encoding="utf-8"?>
<formControlPr xmlns="http://schemas.microsoft.com/office/spreadsheetml/2009/9/main" objectType="CheckBox" fmlaLink="$H$48" lockText="1" noThreeD="1"/>
</file>

<file path=xl/ctrlProps/ctrlProp27.xml><?xml version="1.0" encoding="utf-8"?>
<formControlPr xmlns="http://schemas.microsoft.com/office/spreadsheetml/2009/9/main" objectType="CheckBox" fmlaLink="$H$50" lockText="1" noThreeD="1"/>
</file>

<file path=xl/ctrlProps/ctrlProp28.xml><?xml version="1.0" encoding="utf-8"?>
<formControlPr xmlns="http://schemas.microsoft.com/office/spreadsheetml/2009/9/main" objectType="CheckBox" fmlaLink="$H$51" lockText="1" noThreeD="1"/>
</file>

<file path=xl/ctrlProps/ctrlProp29.xml><?xml version="1.0" encoding="utf-8"?>
<formControlPr xmlns="http://schemas.microsoft.com/office/spreadsheetml/2009/9/main" objectType="CheckBox" fmlaLink="$H$52" lockText="1" noThreeD="1"/>
</file>

<file path=xl/ctrlProps/ctrlProp30.xml><?xml version="1.0" encoding="utf-8"?>
<formControlPr xmlns="http://schemas.microsoft.com/office/spreadsheetml/2009/9/main" objectType="CheckBox" fmlaLink="$H$53" lockText="1" noThreeD="1"/>
</file>

<file path=xl/ctrlProps/ctrlProp31.xml><?xml version="1.0" encoding="utf-8"?>
<formControlPr xmlns="http://schemas.microsoft.com/office/spreadsheetml/2009/9/main" objectType="CheckBox" fmlaLink="$H$54" lockText="1" noThreeD="1"/>
</file>

<file path=xl/ctrlProps/ctrlProp32.xml><?xml version="1.0" encoding="utf-8"?>
<formControlPr xmlns="http://schemas.microsoft.com/office/spreadsheetml/2009/9/main" objectType="CheckBox" fmlaLink="$H$55" lockText="1" noThreeD="1"/>
</file>

<file path=xl/ctrlProps/ctrlProp33.xml><?xml version="1.0" encoding="utf-8"?>
<formControlPr xmlns="http://schemas.microsoft.com/office/spreadsheetml/2009/9/main" objectType="CheckBox" fmlaLink="$H$58" lockText="1" noThreeD="1"/>
</file>

<file path=xl/ctrlProps/ctrlProp34.xml><?xml version="1.0" encoding="utf-8"?>
<formControlPr xmlns="http://schemas.microsoft.com/office/spreadsheetml/2009/9/main" objectType="CheckBox" fmlaLink="$H$59" lockText="1" noThreeD="1"/>
</file>

<file path=xl/ctrlProps/ctrlProp35.xml><?xml version="1.0" encoding="utf-8"?>
<formControlPr xmlns="http://schemas.microsoft.com/office/spreadsheetml/2009/9/main" objectType="CheckBox" fmlaLink="$H$61" lockText="1" noThreeD="1"/>
</file>

<file path=xl/ctrlProps/ctrlProp36.xml><?xml version="1.0" encoding="utf-8"?>
<formControlPr xmlns="http://schemas.microsoft.com/office/spreadsheetml/2009/9/main" objectType="CheckBox" fmlaLink="$H$62" lockText="1" noThreeD="1"/>
</file>

<file path=xl/ctrlProps/ctrlProp37.xml><?xml version="1.0" encoding="utf-8"?>
<formControlPr xmlns="http://schemas.microsoft.com/office/spreadsheetml/2009/9/main" objectType="CheckBox" fmlaLink="$H$64" lockText="1" noThreeD="1"/>
</file>

<file path=xl/ctrlProps/ctrlProp38.xml><?xml version="1.0" encoding="utf-8"?>
<formControlPr xmlns="http://schemas.microsoft.com/office/spreadsheetml/2009/9/main" objectType="CheckBox" fmlaLink="$H$65" lockText="1" noThreeD="1"/>
</file>

<file path=xl/ctrlProps/ctrlProp39.xml><?xml version="1.0" encoding="utf-8"?>
<formControlPr xmlns="http://schemas.microsoft.com/office/spreadsheetml/2009/9/main" objectType="CheckBox" fmlaLink="$H$67" lockText="1" noThreeD="1"/>
</file>

<file path=xl/ctrlProps/ctrlProp40.xml><?xml version="1.0" encoding="utf-8"?>
<formControlPr xmlns="http://schemas.microsoft.com/office/spreadsheetml/2009/9/main" objectType="CheckBox" fmlaLink="$H$69" lockText="1" noThreeD="1"/>
</file>

<file path=xl/ctrlProps/ctrlProp41.xml><?xml version="1.0" encoding="utf-8"?>
<formControlPr xmlns="http://schemas.microsoft.com/office/spreadsheetml/2009/9/main" objectType="CheckBox" fmlaLink="$H$78" lockText="1" noThreeD="1"/>
</file>

<file path=xl/ctrlProps/ctrlProp42.xml><?xml version="1.0" encoding="utf-8"?>
<formControlPr xmlns="http://schemas.microsoft.com/office/spreadsheetml/2009/9/main" objectType="CheckBox" fmlaLink="$H$79" lockText="1" noThreeD="1"/>
</file>

<file path=xl/ctrlProps/ctrlProp43.xml><?xml version="1.0" encoding="utf-8"?>
<formControlPr xmlns="http://schemas.microsoft.com/office/spreadsheetml/2009/9/main" objectType="CheckBox" fmlaLink="$H$80" lockText="1" noThreeD="1"/>
</file>

<file path=xl/ctrlProps/ctrlProp44.xml><?xml version="1.0" encoding="utf-8"?>
<formControlPr xmlns="http://schemas.microsoft.com/office/spreadsheetml/2009/9/main" objectType="CheckBox" fmlaLink="$H$70" lockText="1" noThreeD="1"/>
</file>

<file path=xl/ctrlProps/ctrlProp45.xml><?xml version="1.0" encoding="utf-8"?>
<formControlPr xmlns="http://schemas.microsoft.com/office/spreadsheetml/2009/9/main" objectType="CheckBox" fmlaLink="$H$72" lockText="1" noThreeD="1"/>
</file>

<file path=xl/ctrlProps/ctrlProp46.xml><?xml version="1.0" encoding="utf-8"?>
<formControlPr xmlns="http://schemas.microsoft.com/office/spreadsheetml/2009/9/main" objectType="CheckBox" fmlaLink="$H$74" lockText="1" noThreeD="1"/>
</file>

<file path=xl/ctrlProps/ctrlProp47.xml><?xml version="1.0" encoding="utf-8"?>
<formControlPr xmlns="http://schemas.microsoft.com/office/spreadsheetml/2009/9/main" objectType="CheckBox" fmlaLink="$H$75" lockText="1" noThreeD="1"/>
</file>

<file path=xl/ctrlProps/ctrlProp48.xml><?xml version="1.0" encoding="utf-8"?>
<formControlPr xmlns="http://schemas.microsoft.com/office/spreadsheetml/2009/9/main" objectType="CheckBox" fmlaLink="$H$76" lockText="1" noThreeD="1"/>
</file>

<file path=xl/ctrlProps/ctrlProp49.xml><?xml version="1.0" encoding="utf-8"?>
<formControlPr xmlns="http://schemas.microsoft.com/office/spreadsheetml/2009/9/main" objectType="CheckBox" fmlaLink="$H$83" lockText="1" noThreeD="1"/>
</file>

<file path=xl/ctrlProps/ctrlProp50.xml><?xml version="1.0" encoding="utf-8"?>
<formControlPr xmlns="http://schemas.microsoft.com/office/spreadsheetml/2009/9/main" objectType="CheckBox" fmlaLink="$H$81" lockText="1" noThreeD="1"/>
</file>

<file path=xl/ctrlProps/ctrlProp51.xml><?xml version="1.0" encoding="utf-8"?>
<formControlPr xmlns="http://schemas.microsoft.com/office/spreadsheetml/2009/9/main" objectType="CheckBox" fmlaLink="$H$57" lockText="1" noThreeD="1"/>
</file>

<file path=xl/ctrlProps/ctrlProp52.xml><?xml version="1.0" encoding="utf-8"?>
<formControlPr xmlns="http://schemas.microsoft.com/office/spreadsheetml/2009/9/main" objectType="CheckBox" fmlaLink="$H$34" lockText="1" noThreeD="1"/>
</file>

<file path=xl/ctrlProps/ctrlProp53.xml><?xml version="1.0" encoding="utf-8"?>
<formControlPr xmlns="http://schemas.microsoft.com/office/spreadsheetml/2009/9/main" objectType="CheckBox" fmlaLink="$H$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647700</xdr:colOff>
          <xdr:row>11</xdr:row>
          <xdr:rowOff>180975</xdr:rowOff>
        </xdr:from>
        <xdr:to>
          <xdr:col>2</xdr:col>
          <xdr:colOff>1428750</xdr:colOff>
          <xdr:row>13</xdr:row>
          <xdr:rowOff>9525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12</xdr:row>
          <xdr:rowOff>180975</xdr:rowOff>
        </xdr:from>
        <xdr:to>
          <xdr:col>2</xdr:col>
          <xdr:colOff>1428750</xdr:colOff>
          <xdr:row>14</xdr:row>
          <xdr:rowOff>9525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14</xdr:row>
          <xdr:rowOff>0</xdr:rowOff>
        </xdr:from>
        <xdr:to>
          <xdr:col>2</xdr:col>
          <xdr:colOff>1428750</xdr:colOff>
          <xdr:row>15</xdr:row>
          <xdr:rowOff>19050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14</xdr:row>
          <xdr:rowOff>180975</xdr:rowOff>
        </xdr:from>
        <xdr:to>
          <xdr:col>2</xdr:col>
          <xdr:colOff>1428750</xdr:colOff>
          <xdr:row>16</xdr:row>
          <xdr:rowOff>9525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xdr:row>
          <xdr:rowOff>0</xdr:rowOff>
        </xdr:from>
        <xdr:to>
          <xdr:col>2</xdr:col>
          <xdr:colOff>1428750</xdr:colOff>
          <xdr:row>17</xdr:row>
          <xdr:rowOff>19050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fLocksWithSheet="0"/>
      </xdr:twoCellAnchor>
    </mc:Choice>
    <mc:Fallback/>
  </mc:AlternateContent>
  <xdr:twoCellAnchor editAs="oneCell">
    <xdr:from>
      <xdr:col>1</xdr:col>
      <xdr:colOff>1485900</xdr:colOff>
      <xdr:row>0</xdr:row>
      <xdr:rowOff>9525</xdr:rowOff>
    </xdr:from>
    <xdr:to>
      <xdr:col>2</xdr:col>
      <xdr:colOff>28575</xdr:colOff>
      <xdr:row>3</xdr:row>
      <xdr:rowOff>24653</xdr:rowOff>
    </xdr:to>
    <xdr:pic>
      <xdr:nvPicPr>
        <xdr:cNvPr id="8" name="Picture 7">
          <a:extLst>
            <a:ext uri="{FF2B5EF4-FFF2-40B4-BE49-F238E27FC236}">
              <a16:creationId xmlns="" xmlns:a16="http://schemas.microsoft.com/office/drawing/2014/main" id="{00000000-0008-0000-1200-000019000000}"/>
            </a:ext>
          </a:extLst>
        </xdr:cNvPr>
        <xdr:cNvPicPr>
          <a:picLocks noChangeAspect="1"/>
        </xdr:cNvPicPr>
      </xdr:nvPicPr>
      <xdr:blipFill rotWithShape="1">
        <a:blip xmlns:r="http://schemas.openxmlformats.org/officeDocument/2006/relationships" r:embed="rId1" cstate="print"/>
        <a:srcRect r="5180"/>
        <a:stretch/>
      </xdr:blipFill>
      <xdr:spPr>
        <a:xfrm>
          <a:off x="2095500" y="9525"/>
          <a:ext cx="3133725" cy="586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11</xdr:row>
          <xdr:rowOff>104775</xdr:rowOff>
        </xdr:from>
        <xdr:to>
          <xdr:col>11</xdr:col>
          <xdr:colOff>219075</xdr:colOff>
          <xdr:row>12</xdr:row>
          <xdr:rowOff>123825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190500</xdr:rowOff>
        </xdr:from>
        <xdr:to>
          <xdr:col>11</xdr:col>
          <xdr:colOff>209550</xdr:colOff>
          <xdr:row>14</xdr:row>
          <xdr:rowOff>9525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180975</xdr:rowOff>
        </xdr:from>
        <xdr:to>
          <xdr:col>11</xdr:col>
          <xdr:colOff>209550</xdr:colOff>
          <xdr:row>16</xdr:row>
          <xdr:rowOff>9525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161925</xdr:rowOff>
        </xdr:from>
        <xdr:to>
          <xdr:col>11</xdr:col>
          <xdr:colOff>200025</xdr:colOff>
          <xdr:row>17</xdr:row>
          <xdr:rowOff>180975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xdr:rowOff>
        </xdr:from>
        <xdr:to>
          <xdr:col>11</xdr:col>
          <xdr:colOff>200025</xdr:colOff>
          <xdr:row>18</xdr:row>
          <xdr:rowOff>219075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161925</xdr:rowOff>
        </xdr:from>
        <xdr:to>
          <xdr:col>11</xdr:col>
          <xdr:colOff>200025</xdr:colOff>
          <xdr:row>20</xdr:row>
          <xdr:rowOff>180975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161925</xdr:rowOff>
        </xdr:from>
        <xdr:to>
          <xdr:col>11</xdr:col>
          <xdr:colOff>200025</xdr:colOff>
          <xdr:row>22</xdr:row>
          <xdr:rowOff>180975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57150</xdr:rowOff>
        </xdr:from>
        <xdr:to>
          <xdr:col>11</xdr:col>
          <xdr:colOff>200025</xdr:colOff>
          <xdr:row>23</xdr:row>
          <xdr:rowOff>266700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190500</xdr:rowOff>
        </xdr:from>
        <xdr:to>
          <xdr:col>11</xdr:col>
          <xdr:colOff>200025</xdr:colOff>
          <xdr:row>26</xdr:row>
          <xdr:rowOff>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27</xdr:row>
          <xdr:rowOff>47625</xdr:rowOff>
        </xdr:from>
        <xdr:to>
          <xdr:col>11</xdr:col>
          <xdr:colOff>200025</xdr:colOff>
          <xdr:row>27</xdr:row>
          <xdr:rowOff>257175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28</xdr:row>
          <xdr:rowOff>66675</xdr:rowOff>
        </xdr:from>
        <xdr:to>
          <xdr:col>11</xdr:col>
          <xdr:colOff>200025</xdr:colOff>
          <xdr:row>28</xdr:row>
          <xdr:rowOff>276225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29</xdr:row>
          <xdr:rowOff>95250</xdr:rowOff>
        </xdr:from>
        <xdr:to>
          <xdr:col>11</xdr:col>
          <xdr:colOff>200025</xdr:colOff>
          <xdr:row>29</xdr:row>
          <xdr:rowOff>304800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66675</xdr:rowOff>
        </xdr:from>
        <xdr:to>
          <xdr:col>11</xdr:col>
          <xdr:colOff>209550</xdr:colOff>
          <xdr:row>31</xdr:row>
          <xdr:rowOff>276225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190500</xdr:rowOff>
        </xdr:from>
        <xdr:to>
          <xdr:col>11</xdr:col>
          <xdr:colOff>209550</xdr:colOff>
          <xdr:row>32</xdr:row>
          <xdr:rowOff>400050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36</xdr:row>
          <xdr:rowOff>95250</xdr:rowOff>
        </xdr:from>
        <xdr:to>
          <xdr:col>11</xdr:col>
          <xdr:colOff>200025</xdr:colOff>
          <xdr:row>36</xdr:row>
          <xdr:rowOff>304800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xdr:row>
          <xdr:rowOff>200025</xdr:rowOff>
        </xdr:from>
        <xdr:to>
          <xdr:col>11</xdr:col>
          <xdr:colOff>200025</xdr:colOff>
          <xdr:row>40</xdr:row>
          <xdr:rowOff>104775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40</xdr:row>
          <xdr:rowOff>457200</xdr:rowOff>
        </xdr:from>
        <xdr:to>
          <xdr:col>11</xdr:col>
          <xdr:colOff>200025</xdr:colOff>
          <xdr:row>42</xdr:row>
          <xdr:rowOff>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42</xdr:row>
          <xdr:rowOff>190500</xdr:rowOff>
        </xdr:from>
        <xdr:to>
          <xdr:col>11</xdr:col>
          <xdr:colOff>200025</xdr:colOff>
          <xdr:row>44</xdr:row>
          <xdr:rowOff>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190500</xdr:rowOff>
        </xdr:from>
        <xdr:to>
          <xdr:col>11</xdr:col>
          <xdr:colOff>200025</xdr:colOff>
          <xdr:row>45</xdr:row>
          <xdr:rowOff>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46</xdr:row>
          <xdr:rowOff>57150</xdr:rowOff>
        </xdr:from>
        <xdr:to>
          <xdr:col>11</xdr:col>
          <xdr:colOff>200025</xdr:colOff>
          <xdr:row>46</xdr:row>
          <xdr:rowOff>266700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47</xdr:row>
          <xdr:rowOff>171450</xdr:rowOff>
        </xdr:from>
        <xdr:to>
          <xdr:col>11</xdr:col>
          <xdr:colOff>200025</xdr:colOff>
          <xdr:row>47</xdr:row>
          <xdr:rowOff>381000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48</xdr:row>
          <xdr:rowOff>190500</xdr:rowOff>
        </xdr:from>
        <xdr:to>
          <xdr:col>11</xdr:col>
          <xdr:colOff>200025</xdr:colOff>
          <xdr:row>50</xdr:row>
          <xdr:rowOff>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49</xdr:row>
          <xdr:rowOff>190500</xdr:rowOff>
        </xdr:from>
        <xdr:to>
          <xdr:col>11</xdr:col>
          <xdr:colOff>200025</xdr:colOff>
          <xdr:row>51</xdr:row>
          <xdr:rowOff>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50</xdr:row>
          <xdr:rowOff>190500</xdr:rowOff>
        </xdr:from>
        <xdr:to>
          <xdr:col>11</xdr:col>
          <xdr:colOff>200025</xdr:colOff>
          <xdr:row>52</xdr:row>
          <xdr:rowOff>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190500</xdr:rowOff>
        </xdr:from>
        <xdr:to>
          <xdr:col>11</xdr:col>
          <xdr:colOff>200025</xdr:colOff>
          <xdr:row>53</xdr:row>
          <xdr:rowOff>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53</xdr:row>
          <xdr:rowOff>95250</xdr:rowOff>
        </xdr:from>
        <xdr:to>
          <xdr:col>11</xdr:col>
          <xdr:colOff>200025</xdr:colOff>
          <xdr:row>53</xdr:row>
          <xdr:rowOff>304800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54</xdr:row>
          <xdr:rowOff>38100</xdr:rowOff>
        </xdr:from>
        <xdr:to>
          <xdr:col>11</xdr:col>
          <xdr:colOff>200025</xdr:colOff>
          <xdr:row>55</xdr:row>
          <xdr:rowOff>57150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57</xdr:row>
          <xdr:rowOff>57150</xdr:rowOff>
        </xdr:from>
        <xdr:to>
          <xdr:col>11</xdr:col>
          <xdr:colOff>200025</xdr:colOff>
          <xdr:row>57</xdr:row>
          <xdr:rowOff>266700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57150</xdr:rowOff>
        </xdr:from>
        <xdr:to>
          <xdr:col>11</xdr:col>
          <xdr:colOff>200025</xdr:colOff>
          <xdr:row>58</xdr:row>
          <xdr:rowOff>266700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95250</xdr:rowOff>
        </xdr:from>
        <xdr:to>
          <xdr:col>11</xdr:col>
          <xdr:colOff>200025</xdr:colOff>
          <xdr:row>60</xdr:row>
          <xdr:rowOff>304800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219075</xdr:rowOff>
        </xdr:from>
        <xdr:to>
          <xdr:col>11</xdr:col>
          <xdr:colOff>200025</xdr:colOff>
          <xdr:row>62</xdr:row>
          <xdr:rowOff>123825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63</xdr:row>
          <xdr:rowOff>47625</xdr:rowOff>
        </xdr:from>
        <xdr:to>
          <xdr:col>11</xdr:col>
          <xdr:colOff>200025</xdr:colOff>
          <xdr:row>63</xdr:row>
          <xdr:rowOff>257175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64</xdr:row>
          <xdr:rowOff>47625</xdr:rowOff>
        </xdr:from>
        <xdr:to>
          <xdr:col>11</xdr:col>
          <xdr:colOff>200025</xdr:colOff>
          <xdr:row>64</xdr:row>
          <xdr:rowOff>257175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66</xdr:row>
          <xdr:rowOff>57150</xdr:rowOff>
        </xdr:from>
        <xdr:to>
          <xdr:col>11</xdr:col>
          <xdr:colOff>200025</xdr:colOff>
          <xdr:row>66</xdr:row>
          <xdr:rowOff>266700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76200</xdr:rowOff>
        </xdr:from>
        <xdr:to>
          <xdr:col>11</xdr:col>
          <xdr:colOff>200025</xdr:colOff>
          <xdr:row>68</xdr:row>
          <xdr:rowOff>285750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77</xdr:row>
          <xdr:rowOff>0</xdr:rowOff>
        </xdr:from>
        <xdr:to>
          <xdr:col>11</xdr:col>
          <xdr:colOff>200025</xdr:colOff>
          <xdr:row>78</xdr:row>
          <xdr:rowOff>9525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77</xdr:row>
          <xdr:rowOff>190500</xdr:rowOff>
        </xdr:from>
        <xdr:to>
          <xdr:col>11</xdr:col>
          <xdr:colOff>200025</xdr:colOff>
          <xdr:row>79</xdr:row>
          <xdr:rowOff>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78</xdr:row>
          <xdr:rowOff>190500</xdr:rowOff>
        </xdr:from>
        <xdr:to>
          <xdr:col>11</xdr:col>
          <xdr:colOff>200025</xdr:colOff>
          <xdr:row>80</xdr:row>
          <xdr:rowOff>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95250</xdr:rowOff>
        </xdr:from>
        <xdr:to>
          <xdr:col>11</xdr:col>
          <xdr:colOff>200025</xdr:colOff>
          <xdr:row>69</xdr:row>
          <xdr:rowOff>304800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180975</xdr:rowOff>
        </xdr:from>
        <xdr:to>
          <xdr:col>11</xdr:col>
          <xdr:colOff>200025</xdr:colOff>
          <xdr:row>72</xdr:row>
          <xdr:rowOff>9525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72</xdr:row>
          <xdr:rowOff>190500</xdr:rowOff>
        </xdr:from>
        <xdr:to>
          <xdr:col>11</xdr:col>
          <xdr:colOff>200025</xdr:colOff>
          <xdr:row>74</xdr:row>
          <xdr:rowOff>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74</xdr:row>
          <xdr:rowOff>57150</xdr:rowOff>
        </xdr:from>
        <xdr:to>
          <xdr:col>11</xdr:col>
          <xdr:colOff>200025</xdr:colOff>
          <xdr:row>74</xdr:row>
          <xdr:rowOff>266700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75</xdr:row>
          <xdr:rowOff>57150</xdr:rowOff>
        </xdr:from>
        <xdr:to>
          <xdr:col>11</xdr:col>
          <xdr:colOff>200025</xdr:colOff>
          <xdr:row>75</xdr:row>
          <xdr:rowOff>266700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82</xdr:row>
          <xdr:rowOff>0</xdr:rowOff>
        </xdr:from>
        <xdr:to>
          <xdr:col>11</xdr:col>
          <xdr:colOff>200025</xdr:colOff>
          <xdr:row>83</xdr:row>
          <xdr:rowOff>19050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80</xdr:row>
          <xdr:rowOff>0</xdr:rowOff>
        </xdr:from>
        <xdr:to>
          <xdr:col>11</xdr:col>
          <xdr:colOff>200025</xdr:colOff>
          <xdr:row>81</xdr:row>
          <xdr:rowOff>9525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55</xdr:row>
          <xdr:rowOff>161925</xdr:rowOff>
        </xdr:from>
        <xdr:to>
          <xdr:col>11</xdr:col>
          <xdr:colOff>200025</xdr:colOff>
          <xdr:row>56</xdr:row>
          <xdr:rowOff>180975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33</xdr:row>
          <xdr:rowOff>0</xdr:rowOff>
        </xdr:from>
        <xdr:to>
          <xdr:col>11</xdr:col>
          <xdr:colOff>200025</xdr:colOff>
          <xdr:row>34</xdr:row>
          <xdr:rowOff>19050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34</xdr:row>
          <xdr:rowOff>180975</xdr:rowOff>
        </xdr:from>
        <xdr:to>
          <xdr:col>11</xdr:col>
          <xdr:colOff>200025</xdr:colOff>
          <xdr:row>36</xdr:row>
          <xdr:rowOff>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12253-console.memberconnex.com/Attachment?Action=Download&amp;Attachment_id=1098"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 Id="rId51"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showGridLines="0" showRowColHeaders="0" tabSelected="1" workbookViewId="0">
      <selection activeCell="F32" sqref="F32"/>
    </sheetView>
  </sheetViews>
  <sheetFormatPr defaultRowHeight="15" x14ac:dyDescent="0.25"/>
  <cols>
    <col min="2" max="2" width="68.85546875" customWidth="1"/>
    <col min="3" max="3" width="26.5703125" customWidth="1"/>
    <col min="4" max="4" width="0" hidden="1" customWidth="1"/>
  </cols>
  <sheetData>
    <row r="1" spans="1:6" x14ac:dyDescent="0.25">
      <c r="A1" s="27"/>
      <c r="B1" s="27"/>
      <c r="C1" s="92" t="s">
        <v>116</v>
      </c>
      <c r="D1" s="26" t="s">
        <v>115</v>
      </c>
      <c r="E1" s="27"/>
      <c r="F1" s="27"/>
    </row>
    <row r="2" spans="1:6" x14ac:dyDescent="0.25">
      <c r="A2" s="27"/>
      <c r="B2" s="27"/>
      <c r="C2" s="92"/>
      <c r="E2" s="27"/>
      <c r="F2" s="27"/>
    </row>
    <row r="3" spans="1:6" x14ac:dyDescent="0.25">
      <c r="A3" s="27"/>
      <c r="B3" s="27"/>
      <c r="C3" s="92"/>
      <c r="E3" s="27"/>
      <c r="F3" s="27"/>
    </row>
    <row r="4" spans="1:6" ht="6" customHeight="1" x14ac:dyDescent="0.25">
      <c r="A4" s="27"/>
      <c r="B4" s="27"/>
      <c r="C4" s="27"/>
      <c r="E4" s="27"/>
      <c r="F4" s="27"/>
    </row>
    <row r="5" spans="1:6" ht="65.25" customHeight="1" x14ac:dyDescent="0.25">
      <c r="A5" s="27"/>
      <c r="B5" s="90" t="s">
        <v>117</v>
      </c>
      <c r="C5" s="91" t="s">
        <v>210</v>
      </c>
      <c r="E5" s="27"/>
      <c r="F5" s="27"/>
    </row>
    <row r="6" spans="1:6" ht="17.25" customHeight="1" x14ac:dyDescent="0.25">
      <c r="A6" s="84">
        <v>1</v>
      </c>
      <c r="B6" s="87" t="s">
        <v>207</v>
      </c>
      <c r="C6" s="78"/>
      <c r="E6" s="27"/>
      <c r="F6" s="27"/>
    </row>
    <row r="7" spans="1:6" ht="15.75" customHeight="1" x14ac:dyDescent="0.25">
      <c r="A7" s="84">
        <v>2</v>
      </c>
      <c r="B7" s="83" t="s">
        <v>208</v>
      </c>
      <c r="C7" s="27"/>
      <c r="D7" s="27"/>
      <c r="E7" s="27"/>
      <c r="F7" s="27"/>
    </row>
    <row r="8" spans="1:6" x14ac:dyDescent="0.25">
      <c r="A8" s="27"/>
      <c r="B8" s="85" t="s">
        <v>209</v>
      </c>
      <c r="C8" s="78"/>
      <c r="E8" s="27"/>
      <c r="F8" s="27"/>
    </row>
    <row r="9" spans="1:6" x14ac:dyDescent="0.25">
      <c r="A9" s="27"/>
      <c r="B9" s="86" t="s">
        <v>206</v>
      </c>
      <c r="C9" s="79"/>
      <c r="E9" s="27"/>
      <c r="F9" s="27"/>
    </row>
    <row r="10" spans="1:6" ht="32.25" x14ac:dyDescent="0.25">
      <c r="A10" s="84">
        <v>3</v>
      </c>
      <c r="B10" s="88" t="s">
        <v>199</v>
      </c>
      <c r="C10" s="78"/>
      <c r="E10" s="27"/>
      <c r="F10" s="27"/>
    </row>
    <row r="11" spans="1:6" x14ac:dyDescent="0.25">
      <c r="A11" s="27">
        <v>4</v>
      </c>
      <c r="B11" s="31" t="s">
        <v>60</v>
      </c>
      <c r="C11" s="80"/>
      <c r="E11" s="27"/>
      <c r="F11" s="27"/>
    </row>
    <row r="12" spans="1:6" x14ac:dyDescent="0.25">
      <c r="A12" s="27">
        <v>5</v>
      </c>
      <c r="B12" s="89" t="s">
        <v>61</v>
      </c>
      <c r="C12" s="77"/>
      <c r="E12" s="27"/>
      <c r="F12" s="27"/>
    </row>
    <row r="13" spans="1:6" x14ac:dyDescent="0.25">
      <c r="A13" s="27"/>
      <c r="B13" s="28" t="s">
        <v>62</v>
      </c>
      <c r="C13" s="77"/>
      <c r="D13" s="75" t="b">
        <v>0</v>
      </c>
      <c r="E13" s="27"/>
      <c r="F13" s="27"/>
    </row>
    <row r="14" spans="1:6" x14ac:dyDescent="0.25">
      <c r="A14" s="27"/>
      <c r="B14" s="28" t="s">
        <v>201</v>
      </c>
      <c r="C14" s="77"/>
      <c r="D14" s="75" t="b">
        <v>0</v>
      </c>
      <c r="E14" s="27"/>
      <c r="F14" s="27"/>
    </row>
    <row r="15" spans="1:6" x14ac:dyDescent="0.25">
      <c r="A15" s="27"/>
      <c r="B15" s="28" t="s">
        <v>63</v>
      </c>
      <c r="C15" s="77"/>
      <c r="D15" s="75" t="b">
        <v>0</v>
      </c>
      <c r="E15" s="27"/>
      <c r="F15" s="27"/>
    </row>
    <row r="16" spans="1:6" x14ac:dyDescent="0.25">
      <c r="A16" s="27"/>
      <c r="B16" s="28" t="s">
        <v>64</v>
      </c>
      <c r="C16" s="77"/>
      <c r="D16" s="75" t="b">
        <v>0</v>
      </c>
      <c r="E16" s="27"/>
      <c r="F16" s="27"/>
    </row>
    <row r="17" spans="1:6" x14ac:dyDescent="0.25">
      <c r="A17" s="27"/>
      <c r="B17" s="28" t="s">
        <v>65</v>
      </c>
      <c r="C17" s="77"/>
      <c r="D17" s="75" t="b">
        <v>0</v>
      </c>
      <c r="E17" s="27"/>
      <c r="F17" s="27"/>
    </row>
    <row r="18" spans="1:6" x14ac:dyDescent="0.25">
      <c r="A18" s="27"/>
      <c r="B18" s="27"/>
      <c r="C18" s="77"/>
      <c r="E18" s="27"/>
      <c r="F18" s="27"/>
    </row>
    <row r="19" spans="1:6" x14ac:dyDescent="0.25">
      <c r="A19" s="27"/>
      <c r="B19" s="27"/>
      <c r="C19" s="77"/>
      <c r="E19" s="27"/>
      <c r="F19" s="27"/>
    </row>
    <row r="20" spans="1:6" x14ac:dyDescent="0.25">
      <c r="A20" s="27"/>
      <c r="B20" s="30" t="str">
        <f>"Your Homestar zone is " &amp; IF(D13,"Zone 1",IF(D15,"Zone 2",IF(OR(D14,D17),"Zone 3A",IF(D16,"Zone 3B","NA"))))</f>
        <v>Your Homestar zone is NA</v>
      </c>
      <c r="C20" s="27"/>
      <c r="D20" t="str">
        <f>IF(D13,"Zone 1",IF(D15,"Zone 2",IF(OR(D14,D17),"Zone 3A",IF(D16,"Zone 3B","NA"))))</f>
        <v>NA</v>
      </c>
      <c r="E20" s="27"/>
      <c r="F20" s="27"/>
    </row>
    <row r="21" spans="1:6" x14ac:dyDescent="0.25">
      <c r="A21" s="27"/>
      <c r="B21" s="81" t="s">
        <v>198</v>
      </c>
      <c r="C21" s="27"/>
      <c r="E21" s="27"/>
      <c r="F21" s="27"/>
    </row>
    <row r="22" spans="1:6" ht="42" x14ac:dyDescent="0.35">
      <c r="A22" s="27"/>
      <c r="B22" s="29" t="str">
        <f>IFERROR("This dweling " &amp; Checklist!J90 &amp; " likely to achieve a 6 Homestar rating or higher","")</f>
        <v/>
      </c>
      <c r="C22" s="27"/>
      <c r="E22" s="27"/>
      <c r="F22" s="27"/>
    </row>
    <row r="23" spans="1:6" x14ac:dyDescent="0.25">
      <c r="A23" s="27"/>
      <c r="B23" s="27"/>
      <c r="C23" s="27"/>
      <c r="E23" s="27"/>
      <c r="F23" s="27"/>
    </row>
    <row r="24" spans="1:6" x14ac:dyDescent="0.25">
      <c r="A24" s="27"/>
      <c r="B24" s="27" t="s">
        <v>217</v>
      </c>
      <c r="C24" s="27"/>
      <c r="E24" s="27"/>
      <c r="F24" s="27"/>
    </row>
    <row r="25" spans="1:6" x14ac:dyDescent="0.25">
      <c r="A25" s="27"/>
      <c r="B25" s="82" t="s">
        <v>200</v>
      </c>
      <c r="C25" s="27"/>
      <c r="E25" s="27"/>
      <c r="F25" s="27"/>
    </row>
    <row r="26" spans="1:6" x14ac:dyDescent="0.25">
      <c r="A26" s="27"/>
      <c r="B26" s="27"/>
      <c r="C26" s="27"/>
      <c r="E26" s="27"/>
      <c r="F26" s="27"/>
    </row>
    <row r="27" spans="1:6" x14ac:dyDescent="0.25">
      <c r="A27" s="27"/>
      <c r="B27" s="27"/>
      <c r="C27" s="27"/>
      <c r="E27" s="27"/>
      <c r="F27" s="27"/>
    </row>
    <row r="28" spans="1:6" x14ac:dyDescent="0.25">
      <c r="A28" s="27"/>
      <c r="B28" s="27"/>
      <c r="C28" s="27"/>
      <c r="E28" s="27"/>
      <c r="F28" s="27"/>
    </row>
    <row r="29" spans="1:6" x14ac:dyDescent="0.25">
      <c r="A29" s="27"/>
      <c r="B29" s="27"/>
      <c r="C29" s="27"/>
      <c r="D29" s="27"/>
      <c r="E29" s="27"/>
      <c r="F29" s="27"/>
    </row>
    <row r="30" spans="1:6" x14ac:dyDescent="0.25">
      <c r="A30" s="27"/>
      <c r="B30" s="27"/>
      <c r="C30" s="27"/>
      <c r="D30" s="27"/>
      <c r="E30" s="27"/>
      <c r="F30" s="27"/>
    </row>
  </sheetData>
  <sheetProtection password="833F" sheet="1" objects="1" scenarios="1"/>
  <mergeCells count="1">
    <mergeCell ref="C1:C3"/>
  </mergeCells>
  <dataValidations count="1">
    <dataValidation type="list" allowBlank="1" showInputMessage="1" showErrorMessage="1" sqref="C6 C8">
      <formula1>"Y,N"</formula1>
    </dataValidation>
  </dataValidations>
  <hyperlinks>
    <hyperlink ref="B25" r:id="rId1"/>
  </hyperlinks>
  <pageMargins left="0.7" right="0.7" top="0.75" bottom="0.75" header="0.3" footer="0.3"/>
  <pageSetup paperSize="9"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locked="0" defaultSize="0" autoFill="0" autoLine="0" autoPict="0">
                <anchor moveWithCells="1">
                  <from>
                    <xdr:col>2</xdr:col>
                    <xdr:colOff>647700</xdr:colOff>
                    <xdr:row>11</xdr:row>
                    <xdr:rowOff>180975</xdr:rowOff>
                  </from>
                  <to>
                    <xdr:col>2</xdr:col>
                    <xdr:colOff>1428750</xdr:colOff>
                    <xdr:row>13</xdr:row>
                    <xdr:rowOff>9525</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2</xdr:col>
                    <xdr:colOff>647700</xdr:colOff>
                    <xdr:row>12</xdr:row>
                    <xdr:rowOff>180975</xdr:rowOff>
                  </from>
                  <to>
                    <xdr:col>2</xdr:col>
                    <xdr:colOff>1428750</xdr:colOff>
                    <xdr:row>14</xdr:row>
                    <xdr:rowOff>9525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2</xdr:col>
                    <xdr:colOff>647700</xdr:colOff>
                    <xdr:row>14</xdr:row>
                    <xdr:rowOff>0</xdr:rowOff>
                  </from>
                  <to>
                    <xdr:col>2</xdr:col>
                    <xdr:colOff>1428750</xdr:colOff>
                    <xdr:row>15</xdr:row>
                    <xdr:rowOff>19050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2</xdr:col>
                    <xdr:colOff>647700</xdr:colOff>
                    <xdr:row>14</xdr:row>
                    <xdr:rowOff>180975</xdr:rowOff>
                  </from>
                  <to>
                    <xdr:col>2</xdr:col>
                    <xdr:colOff>1428750</xdr:colOff>
                    <xdr:row>16</xdr:row>
                    <xdr:rowOff>9525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2</xdr:col>
                    <xdr:colOff>647700</xdr:colOff>
                    <xdr:row>16</xdr:row>
                    <xdr:rowOff>0</xdr:rowOff>
                  </from>
                  <to>
                    <xdr:col>2</xdr:col>
                    <xdr:colOff>1428750</xdr:colOff>
                    <xdr:row>17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15F48DF-3AD8-4E93-8689-932D8111E368}">
            <xm:f>Checklist!$J$90="IS NOT"</xm:f>
            <x14:dxf>
              <font>
                <b/>
                <i val="0"/>
                <color rgb="FFC00000"/>
              </font>
            </x14:dxf>
          </x14:cfRule>
          <x14:cfRule type="expression" priority="2" id="{ADB88230-3B23-4F0B-965E-E5E50AC834B2}">
            <xm:f>Checklist!$J$90="IS"</xm:f>
            <x14:dxf>
              <font>
                <b/>
                <i val="0"/>
                <color rgb="FF00B050"/>
              </font>
              <fill>
                <patternFill patternType="none">
                  <bgColor auto="1"/>
                </patternFill>
              </fill>
            </x14:dxf>
          </x14:cfRule>
          <xm:sqref>B22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1"/>
  <sheetViews>
    <sheetView showGridLines="0" showRowColHeaders="0" workbookViewId="0">
      <selection activeCell="P89" sqref="P89"/>
    </sheetView>
  </sheetViews>
  <sheetFormatPr defaultRowHeight="15" x14ac:dyDescent="0.25"/>
  <cols>
    <col min="2" max="2" width="63.42578125" customWidth="1"/>
    <col min="5" max="5" width="3" customWidth="1"/>
    <col min="6" max="11" width="9.140625" hidden="1" customWidth="1"/>
  </cols>
  <sheetData>
    <row r="1" spans="1:11" x14ac:dyDescent="0.25">
      <c r="A1" s="27"/>
      <c r="B1" s="27"/>
      <c r="C1" s="27"/>
      <c r="D1" s="27"/>
      <c r="E1" s="27"/>
      <c r="F1" s="26" t="s">
        <v>115</v>
      </c>
      <c r="G1" s="26"/>
      <c r="H1" s="26"/>
      <c r="I1" s="26"/>
      <c r="J1" s="26"/>
      <c r="K1" s="26"/>
    </row>
    <row r="2" spans="1:11" ht="31.5" x14ac:dyDescent="0.25">
      <c r="A2" s="27"/>
      <c r="B2" s="32" t="s">
        <v>117</v>
      </c>
      <c r="C2" s="27"/>
      <c r="D2" s="27"/>
      <c r="E2" s="27"/>
    </row>
    <row r="3" spans="1:11" ht="15.75" thickBot="1" x14ac:dyDescent="0.3">
      <c r="A3" s="27"/>
      <c r="B3" s="56" t="s">
        <v>131</v>
      </c>
      <c r="C3" s="27"/>
      <c r="D3" s="27"/>
      <c r="E3" s="27"/>
    </row>
    <row r="4" spans="1:11" ht="36.75" thickBot="1" x14ac:dyDescent="0.3">
      <c r="A4" s="27"/>
      <c r="B4" s="1" t="s">
        <v>0</v>
      </c>
      <c r="C4" s="2" t="s">
        <v>67</v>
      </c>
      <c r="D4" s="2" t="s">
        <v>66</v>
      </c>
      <c r="E4" s="27"/>
      <c r="F4" s="13" t="s">
        <v>93</v>
      </c>
      <c r="G4" s="13" t="s">
        <v>81</v>
      </c>
      <c r="H4" s="13" t="s">
        <v>80</v>
      </c>
      <c r="I4" s="13" t="s">
        <v>202</v>
      </c>
      <c r="J4" s="13" t="s">
        <v>82</v>
      </c>
    </row>
    <row r="5" spans="1:11" ht="15.75" thickBot="1" x14ac:dyDescent="0.3">
      <c r="A5" s="27"/>
      <c r="B5" s="3" t="s">
        <v>1</v>
      </c>
      <c r="C5" s="99"/>
      <c r="D5" s="100"/>
      <c r="E5" s="27"/>
    </row>
    <row r="6" spans="1:11" ht="36.75" thickBot="1" x14ac:dyDescent="0.3">
      <c r="A6" s="27"/>
      <c r="B6" s="37" t="s">
        <v>203</v>
      </c>
      <c r="C6" s="93" t="s">
        <v>4</v>
      </c>
      <c r="D6" s="35"/>
      <c r="E6" s="27"/>
    </row>
    <row r="7" spans="1:11" ht="15.75" thickBot="1" x14ac:dyDescent="0.3">
      <c r="A7" s="27"/>
      <c r="B7" s="42" t="s">
        <v>94</v>
      </c>
      <c r="C7" s="94"/>
      <c r="D7" s="54"/>
      <c r="E7" s="27"/>
      <c r="F7">
        <f>IF(AND(Information!$C$6="N",Information!$C$8="N"),HLOOKUP(Information!$D$20,'Data-hidden'!$L$5:$O$10,2,FALSE),D7)</f>
        <v>0</v>
      </c>
      <c r="G7">
        <f>HLOOKUP(Information!$D$20,'Data-hidden'!$D$5:$H$10,2,FALSE)</f>
        <v>5</v>
      </c>
      <c r="H7" s="75" t="b">
        <f>G7&lt;=F7</f>
        <v>0</v>
      </c>
      <c r="I7" s="75">
        <v>12</v>
      </c>
      <c r="J7" s="75">
        <f>IF(AND(H7,H8,H9,H10,OR(H11,H12)),I7,0)</f>
        <v>0</v>
      </c>
    </row>
    <row r="8" spans="1:11" ht="15.75" thickBot="1" x14ac:dyDescent="0.3">
      <c r="A8" s="27"/>
      <c r="B8" s="42" t="s">
        <v>95</v>
      </c>
      <c r="C8" s="94"/>
      <c r="D8" s="54"/>
      <c r="E8" s="27"/>
      <c r="F8">
        <f>IF(AND(Information!$C$6="N",Information!$C$8="N"),HLOOKUP(Information!$D$20,'Data-hidden'!$L$5:$O$10,3,FALSE),D8)</f>
        <v>0</v>
      </c>
      <c r="G8">
        <f>HLOOKUP(Information!$D$20,'Data-hidden'!$D$5:$H$10,3,FALSE)</f>
        <v>5</v>
      </c>
      <c r="H8" s="75" t="b">
        <f>G8&lt;=F8</f>
        <v>0</v>
      </c>
      <c r="I8" s="75"/>
      <c r="J8" s="75"/>
    </row>
    <row r="9" spans="1:11" ht="15.75" thickBot="1" x14ac:dyDescent="0.3">
      <c r="A9" s="27"/>
      <c r="B9" s="42" t="s">
        <v>96</v>
      </c>
      <c r="C9" s="94"/>
      <c r="D9" s="54"/>
      <c r="E9" s="27"/>
      <c r="F9">
        <f>IF(AND(Information!$C$6="N",Information!$C$8="N"),HLOOKUP(Information!$D$20,'Data-hidden'!$L$5:$O$10,4,FALSE),D9)</f>
        <v>0</v>
      </c>
      <c r="G9">
        <f>HLOOKUP(Information!$D$20,'Data-hidden'!$D$5:$H$10,4,FALSE)</f>
        <v>5</v>
      </c>
      <c r="H9" s="75" t="b">
        <f>G9&lt;=F9</f>
        <v>0</v>
      </c>
      <c r="I9" s="75"/>
      <c r="J9" s="75"/>
    </row>
    <row r="10" spans="1:11" ht="15.75" thickBot="1" x14ac:dyDescent="0.3">
      <c r="A10" s="27"/>
      <c r="B10" s="42" t="s">
        <v>97</v>
      </c>
      <c r="C10" s="94"/>
      <c r="D10" s="54"/>
      <c r="E10" s="27"/>
      <c r="F10">
        <f>IF(AND(Information!$C$6="N",Information!$C$8="N"),HLOOKUP(Information!$D$20,'Data-hidden'!$L$5:$O$10,5,FALSE),D10)</f>
        <v>0</v>
      </c>
      <c r="G10">
        <f>HLOOKUP(Information!$D$20,'Data-hidden'!$D$5:$H$10,5,FALSE)</f>
        <v>5</v>
      </c>
      <c r="H10" s="75" t="b">
        <f>G10&lt;=F10</f>
        <v>0</v>
      </c>
      <c r="I10" s="75"/>
      <c r="J10" s="75"/>
    </row>
    <row r="11" spans="1:11" ht="15.75" thickBot="1" x14ac:dyDescent="0.3">
      <c r="A11" s="27"/>
      <c r="B11" s="42" t="s">
        <v>98</v>
      </c>
      <c r="C11" s="94"/>
      <c r="D11" s="55"/>
      <c r="E11" s="27"/>
      <c r="F11">
        <f>IF(AND(Information!$C$6="N",Information!$C$8="N"),HLOOKUP(Information!$D$20,'Data-hidden'!$L$5:$O$10,6,FALSE),D11)</f>
        <v>0</v>
      </c>
      <c r="G11">
        <f>HLOOKUP(Information!$D$20,'Data-hidden'!$D$5:$H$10,6,FALSE)</f>
        <v>5</v>
      </c>
      <c r="H11" s="75" t="b">
        <f>G11&lt;=F11</f>
        <v>0</v>
      </c>
      <c r="I11" s="75"/>
      <c r="J11" s="75"/>
    </row>
    <row r="12" spans="1:11" x14ac:dyDescent="0.25">
      <c r="A12" s="27"/>
      <c r="B12" s="43" t="s">
        <v>5</v>
      </c>
      <c r="C12" s="101"/>
      <c r="D12" s="103"/>
      <c r="E12" s="27"/>
      <c r="H12" s="75" t="b">
        <v>0</v>
      </c>
      <c r="I12" s="75"/>
      <c r="J12" s="75"/>
    </row>
    <row r="13" spans="1:11" ht="15.75" thickBot="1" x14ac:dyDescent="0.3">
      <c r="A13" s="27"/>
      <c r="B13" s="44" t="s">
        <v>99</v>
      </c>
      <c r="C13" s="102"/>
      <c r="D13" s="104"/>
      <c r="E13" s="27"/>
      <c r="H13" s="75"/>
      <c r="I13" s="75"/>
      <c r="J13" s="75"/>
    </row>
    <row r="14" spans="1:11" x14ac:dyDescent="0.25">
      <c r="A14" s="27"/>
      <c r="B14" s="36" t="s">
        <v>3</v>
      </c>
      <c r="C14" s="38" t="s">
        <v>7</v>
      </c>
      <c r="D14" s="72"/>
      <c r="E14" s="27"/>
      <c r="H14" s="75" t="b">
        <v>0</v>
      </c>
      <c r="I14" s="75">
        <v>5</v>
      </c>
      <c r="J14" s="75">
        <f>IF(H14,I14,0)</f>
        <v>0</v>
      </c>
    </row>
    <row r="15" spans="1:11" x14ac:dyDescent="0.25">
      <c r="A15" s="27"/>
      <c r="B15" s="36" t="s">
        <v>5</v>
      </c>
      <c r="C15" s="38"/>
      <c r="D15" s="72"/>
      <c r="E15" s="27"/>
      <c r="H15" s="75"/>
      <c r="I15" s="75"/>
      <c r="J15" s="75"/>
    </row>
    <row r="16" spans="1:11" x14ac:dyDescent="0.25">
      <c r="A16" s="27"/>
      <c r="B16" s="36" t="s">
        <v>49</v>
      </c>
      <c r="C16" s="38"/>
      <c r="D16" s="72"/>
      <c r="E16" s="27"/>
      <c r="H16" s="75" t="b">
        <v>0</v>
      </c>
      <c r="I16" s="75">
        <v>4.5</v>
      </c>
      <c r="J16" s="75">
        <f>IF(H16,I16,0)</f>
        <v>0</v>
      </c>
    </row>
    <row r="17" spans="1:10" x14ac:dyDescent="0.25">
      <c r="A17" s="27"/>
      <c r="B17" s="36" t="s">
        <v>5</v>
      </c>
      <c r="C17" s="38"/>
      <c r="D17" s="72"/>
      <c r="E17" s="27"/>
      <c r="H17" s="75"/>
      <c r="I17" s="75"/>
      <c r="J17" s="75"/>
    </row>
    <row r="18" spans="1:10" ht="15.75" thickBot="1" x14ac:dyDescent="0.3">
      <c r="A18" s="27"/>
      <c r="B18" s="33" t="s">
        <v>50</v>
      </c>
      <c r="C18" s="38"/>
      <c r="D18" s="72"/>
      <c r="E18" s="27"/>
      <c r="H18" s="75" t="b">
        <v>0</v>
      </c>
      <c r="I18" s="75">
        <v>6</v>
      </c>
      <c r="J18" s="75">
        <f>IF(H18,I18,0)</f>
        <v>0</v>
      </c>
    </row>
    <row r="19" spans="1:10" ht="24" x14ac:dyDescent="0.25">
      <c r="A19" s="27"/>
      <c r="B19" s="36" t="s">
        <v>113</v>
      </c>
      <c r="C19" s="93" t="s">
        <v>211</v>
      </c>
      <c r="D19" s="96"/>
      <c r="E19" s="27"/>
      <c r="H19" s="75" t="b">
        <v>0</v>
      </c>
      <c r="I19" s="75">
        <v>4</v>
      </c>
      <c r="J19" s="75">
        <f>IF(H19,I19,0)</f>
        <v>0</v>
      </c>
    </row>
    <row r="20" spans="1:10" x14ac:dyDescent="0.25">
      <c r="A20" s="27"/>
      <c r="B20" s="36" t="s">
        <v>5</v>
      </c>
      <c r="C20" s="94"/>
      <c r="D20" s="97"/>
      <c r="E20" s="27"/>
      <c r="H20" s="75"/>
      <c r="I20" s="75"/>
      <c r="J20" s="75"/>
    </row>
    <row r="21" spans="1:10" x14ac:dyDescent="0.25">
      <c r="A21" s="27"/>
      <c r="B21" s="36" t="s">
        <v>112</v>
      </c>
      <c r="C21" s="94"/>
      <c r="D21" s="97"/>
      <c r="E21" s="27"/>
      <c r="H21" s="75" t="b">
        <v>0</v>
      </c>
      <c r="I21" s="75">
        <v>6</v>
      </c>
      <c r="J21" s="75">
        <f>IF(H21,I21,0)</f>
        <v>0</v>
      </c>
    </row>
    <row r="22" spans="1:10" x14ac:dyDescent="0.25">
      <c r="A22" s="27"/>
      <c r="B22" s="36" t="s">
        <v>5</v>
      </c>
      <c r="C22" s="94"/>
      <c r="D22" s="97"/>
      <c r="E22" s="27"/>
      <c r="H22" s="75"/>
      <c r="I22" s="75"/>
      <c r="J22" s="75"/>
    </row>
    <row r="23" spans="1:10" ht="15.75" thickBot="1" x14ac:dyDescent="0.3">
      <c r="A23" s="27"/>
      <c r="B23" s="36" t="s">
        <v>6</v>
      </c>
      <c r="C23" s="95"/>
      <c r="D23" s="98"/>
      <c r="E23" s="27"/>
      <c r="H23" s="75" t="b">
        <v>0</v>
      </c>
      <c r="I23" s="75">
        <v>3.5</v>
      </c>
      <c r="J23" s="75">
        <f>IF(H23,I23,0)</f>
        <v>0</v>
      </c>
    </row>
    <row r="24" spans="1:10" ht="24.75" customHeight="1" thickBot="1" x14ac:dyDescent="0.3">
      <c r="A24" s="27"/>
      <c r="B24" s="37" t="s">
        <v>51</v>
      </c>
      <c r="C24" s="93" t="s">
        <v>212</v>
      </c>
      <c r="D24" s="71"/>
      <c r="E24" s="27"/>
      <c r="H24" s="75" t="b">
        <v>0</v>
      </c>
      <c r="I24" s="75">
        <v>4</v>
      </c>
      <c r="J24" s="75">
        <f>IF(H24,I24,0)</f>
        <v>0</v>
      </c>
    </row>
    <row r="25" spans="1:10" ht="15.75" thickBot="1" x14ac:dyDescent="0.3">
      <c r="A25" s="27"/>
      <c r="B25" s="36" t="s">
        <v>5</v>
      </c>
      <c r="C25" s="94"/>
      <c r="D25" s="71"/>
      <c r="E25" s="27"/>
      <c r="H25" s="75"/>
      <c r="I25" s="75"/>
      <c r="J25" s="75"/>
    </row>
    <row r="26" spans="1:10" ht="15.75" thickBot="1" x14ac:dyDescent="0.3">
      <c r="A26" s="27"/>
      <c r="B26" s="33" t="s">
        <v>52</v>
      </c>
      <c r="C26" s="95"/>
      <c r="D26" s="71"/>
      <c r="E26" s="27"/>
      <c r="H26" s="75" t="b">
        <v>0</v>
      </c>
      <c r="I26" s="75">
        <v>3.5</v>
      </c>
      <c r="J26" s="75">
        <f>IF(H26,I26,0)</f>
        <v>0</v>
      </c>
    </row>
    <row r="27" spans="1:10" ht="15.75" thickBot="1" x14ac:dyDescent="0.3">
      <c r="A27" s="27"/>
      <c r="B27" s="3" t="s">
        <v>8</v>
      </c>
      <c r="C27" s="99"/>
      <c r="D27" s="100"/>
      <c r="E27" s="27"/>
      <c r="H27" s="75"/>
      <c r="I27" s="75"/>
      <c r="J27" s="75"/>
    </row>
    <row r="28" spans="1:10" ht="24.75" thickBot="1" x14ac:dyDescent="0.3">
      <c r="A28" s="27"/>
      <c r="B28" s="33" t="s">
        <v>9</v>
      </c>
      <c r="C28" s="34" t="s">
        <v>21</v>
      </c>
      <c r="D28" s="71"/>
      <c r="E28" s="27"/>
      <c r="H28" s="75" t="b">
        <v>0</v>
      </c>
      <c r="I28" s="75">
        <v>0.5</v>
      </c>
      <c r="J28" s="75">
        <f>IF(H28,I28,0)</f>
        <v>0</v>
      </c>
    </row>
    <row r="29" spans="1:10" ht="24.75" thickBot="1" x14ac:dyDescent="0.3">
      <c r="A29" s="27"/>
      <c r="B29" s="33" t="s">
        <v>11</v>
      </c>
      <c r="C29" s="34" t="s">
        <v>21</v>
      </c>
      <c r="D29" s="71"/>
      <c r="E29" s="27"/>
      <c r="H29" s="75" t="b">
        <v>0</v>
      </c>
      <c r="I29" s="75">
        <v>0.5</v>
      </c>
      <c r="J29" s="75">
        <f>IF(H29,I29,0)</f>
        <v>0</v>
      </c>
    </row>
    <row r="30" spans="1:10" ht="60" x14ac:dyDescent="0.25">
      <c r="A30" s="27"/>
      <c r="B30" s="36" t="s">
        <v>12</v>
      </c>
      <c r="C30" s="93" t="s">
        <v>21</v>
      </c>
      <c r="D30" s="96"/>
      <c r="E30" s="27"/>
      <c r="H30" s="75" t="b">
        <v>0</v>
      </c>
      <c r="I30" s="75">
        <v>0.5</v>
      </c>
      <c r="J30" s="75">
        <f>IF(H30,I30,0)</f>
        <v>0</v>
      </c>
    </row>
    <row r="31" spans="1:10" x14ac:dyDescent="0.25">
      <c r="A31" s="27"/>
      <c r="B31" s="36" t="s">
        <v>5</v>
      </c>
      <c r="C31" s="94"/>
      <c r="D31" s="97"/>
      <c r="E31" s="27"/>
      <c r="H31" s="75"/>
      <c r="I31" s="75"/>
      <c r="J31" s="75"/>
    </row>
    <row r="32" spans="1:10" ht="24.75" thickBot="1" x14ac:dyDescent="0.3">
      <c r="A32" s="27"/>
      <c r="B32" s="33" t="s">
        <v>13</v>
      </c>
      <c r="C32" s="95"/>
      <c r="D32" s="98"/>
      <c r="E32" s="27"/>
      <c r="H32" s="75" t="b">
        <v>0</v>
      </c>
      <c r="I32" s="75">
        <v>0.5</v>
      </c>
      <c r="J32" s="75">
        <f>IF(H32,I32,0)</f>
        <v>0</v>
      </c>
    </row>
    <row r="33" spans="1:10" ht="48.75" thickBot="1" x14ac:dyDescent="0.3">
      <c r="A33" s="27"/>
      <c r="B33" s="33" t="s">
        <v>54</v>
      </c>
      <c r="C33" s="34" t="s">
        <v>213</v>
      </c>
      <c r="D33" s="71"/>
      <c r="E33" s="27"/>
      <c r="H33" s="75" t="b">
        <v>0</v>
      </c>
      <c r="I33" s="75">
        <v>1</v>
      </c>
      <c r="J33" s="75">
        <f>IF(H33,I33,0)</f>
        <v>0</v>
      </c>
    </row>
    <row r="34" spans="1:10" x14ac:dyDescent="0.25">
      <c r="A34" s="27"/>
      <c r="B34" s="36" t="s">
        <v>101</v>
      </c>
      <c r="C34" s="93" t="s">
        <v>19</v>
      </c>
      <c r="D34" s="96"/>
      <c r="E34" s="27"/>
      <c r="H34" s="75" t="b">
        <v>0</v>
      </c>
      <c r="I34" s="75">
        <v>0.6</v>
      </c>
      <c r="J34" s="75">
        <f>IF(AND(H34,NOT(H36)),I34,0)</f>
        <v>0</v>
      </c>
    </row>
    <row r="35" spans="1:10" x14ac:dyDescent="0.25">
      <c r="A35" s="27"/>
      <c r="B35" s="36" t="s">
        <v>5</v>
      </c>
      <c r="C35" s="94"/>
      <c r="D35" s="97"/>
      <c r="E35" s="27"/>
      <c r="H35" s="75"/>
      <c r="I35" s="75"/>
      <c r="J35" s="75"/>
    </row>
    <row r="36" spans="1:10" ht="15.75" thickBot="1" x14ac:dyDescent="0.3">
      <c r="A36" s="27"/>
      <c r="B36" s="33" t="s">
        <v>100</v>
      </c>
      <c r="C36" s="95"/>
      <c r="D36" s="98"/>
      <c r="E36" s="27"/>
      <c r="H36" s="75" t="b">
        <v>0</v>
      </c>
      <c r="I36" s="75">
        <v>1</v>
      </c>
      <c r="J36" s="75">
        <f>IF(H36,I36,0)</f>
        <v>0</v>
      </c>
    </row>
    <row r="37" spans="1:10" ht="36.75" thickBot="1" x14ac:dyDescent="0.3">
      <c r="A37" s="27"/>
      <c r="B37" s="33" t="s">
        <v>14</v>
      </c>
      <c r="C37" s="34" t="s">
        <v>213</v>
      </c>
      <c r="D37" s="71"/>
      <c r="E37" s="27"/>
      <c r="H37" s="75" t="b">
        <v>0</v>
      </c>
      <c r="I37" s="75">
        <v>0.5</v>
      </c>
      <c r="J37" s="75">
        <f>IF(H37,I37,0)</f>
        <v>0</v>
      </c>
    </row>
    <row r="38" spans="1:10" ht="15.75" thickBot="1" x14ac:dyDescent="0.3">
      <c r="A38" s="27"/>
      <c r="B38" s="3" t="s">
        <v>15</v>
      </c>
      <c r="C38" s="99"/>
      <c r="D38" s="100"/>
      <c r="E38" s="27"/>
      <c r="H38" s="75"/>
      <c r="I38" s="75"/>
      <c r="J38" s="75"/>
    </row>
    <row r="39" spans="1:10" ht="15" customHeight="1" x14ac:dyDescent="0.25">
      <c r="A39" s="27"/>
      <c r="B39" s="36" t="s">
        <v>16</v>
      </c>
      <c r="C39" s="93" t="s">
        <v>10</v>
      </c>
      <c r="D39" s="96"/>
      <c r="E39" s="27"/>
      <c r="H39" s="75"/>
      <c r="I39" s="75"/>
      <c r="J39" s="75"/>
    </row>
    <row r="40" spans="1:10" ht="24" x14ac:dyDescent="0.25">
      <c r="A40" s="27"/>
      <c r="B40" s="36" t="s">
        <v>17</v>
      </c>
      <c r="C40" s="94"/>
      <c r="D40" s="97"/>
      <c r="E40" s="27"/>
      <c r="H40" s="75"/>
      <c r="I40" s="75"/>
      <c r="J40" s="75"/>
    </row>
    <row r="41" spans="1:10" ht="36.75" thickBot="1" x14ac:dyDescent="0.3">
      <c r="A41" s="27"/>
      <c r="B41" s="33" t="s">
        <v>18</v>
      </c>
      <c r="C41" s="95"/>
      <c r="D41" s="98"/>
      <c r="E41" s="27"/>
      <c r="H41" s="75" t="b">
        <v>0</v>
      </c>
      <c r="I41" s="75">
        <v>3</v>
      </c>
      <c r="J41" s="75">
        <f>IF(H41,I41,0)</f>
        <v>0</v>
      </c>
    </row>
    <row r="42" spans="1:10" ht="15.75" thickBot="1" x14ac:dyDescent="0.3">
      <c r="A42" s="27"/>
      <c r="B42" s="33" t="s">
        <v>20</v>
      </c>
      <c r="C42" s="34" t="s">
        <v>2</v>
      </c>
      <c r="D42" s="71"/>
      <c r="E42" s="27"/>
      <c r="H42" s="75" t="b">
        <v>0</v>
      </c>
      <c r="I42" s="75">
        <v>1</v>
      </c>
      <c r="J42" s="75">
        <f>IF(H42,I42,0)</f>
        <v>0</v>
      </c>
    </row>
    <row r="43" spans="1:10" ht="15.75" thickBot="1" x14ac:dyDescent="0.3">
      <c r="A43" s="27"/>
      <c r="B43" s="3" t="s">
        <v>22</v>
      </c>
      <c r="C43" s="99"/>
      <c r="D43" s="100"/>
      <c r="E43" s="27"/>
      <c r="H43" s="75"/>
      <c r="I43" s="75"/>
      <c r="J43" s="75"/>
    </row>
    <row r="44" spans="1:10" ht="15.75" thickBot="1" x14ac:dyDescent="0.3">
      <c r="A44" s="27"/>
      <c r="B44" s="33" t="s">
        <v>23</v>
      </c>
      <c r="C44" s="34" t="s">
        <v>24</v>
      </c>
      <c r="D44" s="71"/>
      <c r="E44" s="27"/>
      <c r="H44" s="75" t="b">
        <v>0</v>
      </c>
      <c r="I44" s="75">
        <v>2</v>
      </c>
      <c r="J44" s="75">
        <f>IF(H44,I44,0)</f>
        <v>0</v>
      </c>
    </row>
    <row r="45" spans="1:10" ht="15.75" thickBot="1" x14ac:dyDescent="0.3">
      <c r="A45" s="27"/>
      <c r="B45" s="33" t="s">
        <v>25</v>
      </c>
      <c r="C45" s="34" t="s">
        <v>24</v>
      </c>
      <c r="D45" s="71"/>
      <c r="E45" s="27"/>
      <c r="H45" s="75" t="b">
        <v>0</v>
      </c>
      <c r="I45" s="75">
        <v>1</v>
      </c>
      <c r="J45" s="75">
        <f>IF(H45,I45,0)</f>
        <v>0</v>
      </c>
    </row>
    <row r="46" spans="1:10" ht="15.75" thickBot="1" x14ac:dyDescent="0.3">
      <c r="A46" s="27"/>
      <c r="B46" s="3" t="s">
        <v>26</v>
      </c>
      <c r="C46" s="99"/>
      <c r="D46" s="100"/>
      <c r="E46" s="27"/>
      <c r="H46" s="75"/>
      <c r="I46" s="75"/>
      <c r="J46" s="75"/>
    </row>
    <row r="47" spans="1:10" ht="24.75" thickBot="1" x14ac:dyDescent="0.3">
      <c r="A47" s="27"/>
      <c r="B47" s="33" t="s">
        <v>130</v>
      </c>
      <c r="C47" s="34" t="s">
        <v>27</v>
      </c>
      <c r="D47" s="71"/>
      <c r="E47" s="27"/>
      <c r="H47" s="75" t="b">
        <v>0</v>
      </c>
      <c r="I47" s="75">
        <v>1</v>
      </c>
      <c r="J47" s="75">
        <f>IF(OR(H47,'Data-hidden'!$D$12=1),I47,0)</f>
        <v>0</v>
      </c>
    </row>
    <row r="48" spans="1:10" ht="48.75" thickBot="1" x14ac:dyDescent="0.3">
      <c r="A48" s="27"/>
      <c r="B48" s="33" t="s">
        <v>28</v>
      </c>
      <c r="C48" s="34" t="s">
        <v>29</v>
      </c>
      <c r="D48" s="71"/>
      <c r="E48" s="27"/>
      <c r="H48" s="75" t="b">
        <v>0</v>
      </c>
      <c r="I48" s="75">
        <v>1</v>
      </c>
      <c r="J48" s="75">
        <f>IF(H48,I48,0)</f>
        <v>0</v>
      </c>
    </row>
    <row r="49" spans="1:10" ht="15.75" thickBot="1" x14ac:dyDescent="0.3">
      <c r="A49" s="27"/>
      <c r="B49" s="3" t="s">
        <v>129</v>
      </c>
      <c r="C49" s="99"/>
      <c r="D49" s="100"/>
      <c r="E49" s="27"/>
      <c r="H49" s="75"/>
      <c r="I49" s="75"/>
      <c r="J49" s="75"/>
    </row>
    <row r="50" spans="1:10" ht="15.75" thickBot="1" x14ac:dyDescent="0.3">
      <c r="A50" s="27"/>
      <c r="B50" s="37" t="s">
        <v>30</v>
      </c>
      <c r="C50" s="38" t="s">
        <v>31</v>
      </c>
      <c r="D50" s="74"/>
      <c r="E50" s="27"/>
      <c r="H50" s="75" t="b">
        <v>0</v>
      </c>
      <c r="I50" s="75">
        <v>2.75</v>
      </c>
      <c r="J50" s="75">
        <f t="shared" ref="J50:J55" si="0">IF(H50,I50,0)</f>
        <v>0</v>
      </c>
    </row>
    <row r="51" spans="1:10" ht="15.75" thickBot="1" x14ac:dyDescent="0.3">
      <c r="A51" s="27"/>
      <c r="B51" s="39" t="s">
        <v>33</v>
      </c>
      <c r="C51" s="40" t="s">
        <v>31</v>
      </c>
      <c r="D51" s="73"/>
      <c r="E51" s="27"/>
      <c r="H51" s="75" t="b">
        <v>0</v>
      </c>
      <c r="I51" s="75">
        <v>2.75</v>
      </c>
      <c r="J51" s="75">
        <f t="shared" si="0"/>
        <v>0</v>
      </c>
    </row>
    <row r="52" spans="1:10" ht="15.75" thickBot="1" x14ac:dyDescent="0.3">
      <c r="A52" s="27"/>
      <c r="B52" s="33" t="s">
        <v>34</v>
      </c>
      <c r="C52" s="34" t="s">
        <v>31</v>
      </c>
      <c r="D52" s="71"/>
      <c r="E52" s="27"/>
      <c r="H52" s="75" t="b">
        <v>0</v>
      </c>
      <c r="I52" s="75">
        <v>1.5</v>
      </c>
      <c r="J52" s="75">
        <f t="shared" si="0"/>
        <v>0</v>
      </c>
    </row>
    <row r="53" spans="1:10" ht="15.75" thickBot="1" x14ac:dyDescent="0.3">
      <c r="A53" s="27"/>
      <c r="B53" s="33" t="s">
        <v>35</v>
      </c>
      <c r="C53" s="34" t="s">
        <v>31</v>
      </c>
      <c r="D53" s="71"/>
      <c r="E53" s="27"/>
      <c r="H53" s="75" t="b">
        <v>0</v>
      </c>
      <c r="I53" s="75">
        <v>2</v>
      </c>
      <c r="J53" s="75">
        <f t="shared" si="0"/>
        <v>0</v>
      </c>
    </row>
    <row r="54" spans="1:10" ht="36.75" customHeight="1" thickBot="1" x14ac:dyDescent="0.3">
      <c r="A54" s="27"/>
      <c r="B54" s="37" t="s">
        <v>36</v>
      </c>
      <c r="C54" s="41" t="s">
        <v>31</v>
      </c>
      <c r="D54" s="74"/>
      <c r="E54" s="27"/>
      <c r="H54" s="75" t="b">
        <v>0</v>
      </c>
      <c r="I54" s="75">
        <v>2</v>
      </c>
      <c r="J54" s="75">
        <f t="shared" si="0"/>
        <v>0</v>
      </c>
    </row>
    <row r="55" spans="1:10" ht="15" customHeight="1" x14ac:dyDescent="0.25">
      <c r="A55" s="27"/>
      <c r="B55" s="37" t="s">
        <v>53</v>
      </c>
      <c r="C55" s="93" t="s">
        <v>31</v>
      </c>
      <c r="D55" s="96"/>
      <c r="E55" s="27"/>
      <c r="H55" s="75" t="b">
        <v>0</v>
      </c>
      <c r="I55" s="75">
        <v>2</v>
      </c>
      <c r="J55" s="75">
        <f t="shared" si="0"/>
        <v>0</v>
      </c>
    </row>
    <row r="56" spans="1:10" ht="15" customHeight="1" x14ac:dyDescent="0.25">
      <c r="A56" s="27"/>
      <c r="B56" s="36" t="s">
        <v>5</v>
      </c>
      <c r="C56" s="94"/>
      <c r="D56" s="97"/>
      <c r="E56" s="27"/>
      <c r="H56" s="75"/>
      <c r="I56" s="75"/>
      <c r="J56" s="75"/>
    </row>
    <row r="57" spans="1:10" ht="15.75" thickBot="1" x14ac:dyDescent="0.3">
      <c r="A57" s="27"/>
      <c r="B57" s="33" t="s">
        <v>55</v>
      </c>
      <c r="C57" s="95"/>
      <c r="D57" s="98"/>
      <c r="E57" s="27"/>
      <c r="H57" s="75" t="b">
        <v>0</v>
      </c>
      <c r="I57" s="75">
        <v>1</v>
      </c>
      <c r="J57" s="75">
        <f>IF(H57,I57,0)</f>
        <v>0</v>
      </c>
    </row>
    <row r="58" spans="1:10" ht="24.75" thickBot="1" x14ac:dyDescent="0.3">
      <c r="A58" s="27"/>
      <c r="B58" s="37" t="s">
        <v>56</v>
      </c>
      <c r="C58" s="41" t="s">
        <v>32</v>
      </c>
      <c r="D58" s="74"/>
      <c r="E58" s="27"/>
      <c r="H58" s="75" t="b">
        <v>0</v>
      </c>
      <c r="I58" s="75">
        <v>0.75</v>
      </c>
      <c r="J58" s="75">
        <f>IF(H58,I58,0)</f>
        <v>0</v>
      </c>
    </row>
    <row r="59" spans="1:10" ht="24.75" thickBot="1" x14ac:dyDescent="0.3">
      <c r="A59" s="27"/>
      <c r="B59" s="37" t="s">
        <v>57</v>
      </c>
      <c r="C59" s="41" t="s">
        <v>32</v>
      </c>
      <c r="D59" s="74"/>
      <c r="E59" s="27"/>
      <c r="H59" s="75" t="b">
        <v>0</v>
      </c>
      <c r="I59" s="75">
        <v>0.75</v>
      </c>
      <c r="J59" s="75">
        <f>IF(H59,I59,0)</f>
        <v>0</v>
      </c>
    </row>
    <row r="60" spans="1:10" ht="15.75" thickBot="1" x14ac:dyDescent="0.3">
      <c r="A60" s="27"/>
      <c r="B60" s="3" t="s">
        <v>37</v>
      </c>
      <c r="C60" s="99"/>
      <c r="D60" s="100"/>
      <c r="E60" s="27"/>
      <c r="H60" s="75"/>
      <c r="I60" s="75"/>
      <c r="J60" s="75"/>
    </row>
    <row r="61" spans="1:10" ht="24.75" thickBot="1" x14ac:dyDescent="0.3">
      <c r="A61" s="27"/>
      <c r="B61" s="33" t="s">
        <v>38</v>
      </c>
      <c r="C61" s="34" t="s">
        <v>39</v>
      </c>
      <c r="D61" s="71"/>
      <c r="E61" s="27"/>
      <c r="H61" s="75" t="b">
        <v>0</v>
      </c>
      <c r="I61" s="75">
        <v>1</v>
      </c>
      <c r="J61" s="75">
        <f>IF(H61,I61,0)</f>
        <v>0</v>
      </c>
    </row>
    <row r="62" spans="1:10" ht="24" x14ac:dyDescent="0.25">
      <c r="A62" s="27"/>
      <c r="B62" s="36" t="s">
        <v>40</v>
      </c>
      <c r="C62" s="93" t="s">
        <v>39</v>
      </c>
      <c r="D62" s="96"/>
      <c r="E62" s="27"/>
      <c r="H62" s="75" t="b">
        <v>0</v>
      </c>
      <c r="I62" s="75">
        <v>1</v>
      </c>
      <c r="J62" s="75">
        <f>IF(H62,I62,0)</f>
        <v>0</v>
      </c>
    </row>
    <row r="63" spans="1:10" ht="24.75" thickBot="1" x14ac:dyDescent="0.3">
      <c r="A63" s="27"/>
      <c r="B63" s="33" t="s">
        <v>41</v>
      </c>
      <c r="C63" s="95"/>
      <c r="D63" s="98"/>
      <c r="E63" s="27"/>
      <c r="H63" s="75"/>
      <c r="I63" s="75"/>
      <c r="J63" s="75"/>
    </row>
    <row r="64" spans="1:10" ht="24.75" thickBot="1" x14ac:dyDescent="0.3">
      <c r="A64" s="27"/>
      <c r="B64" s="33" t="s">
        <v>42</v>
      </c>
      <c r="C64" s="34" t="s">
        <v>43</v>
      </c>
      <c r="D64" s="71"/>
      <c r="E64" s="27"/>
      <c r="H64" s="75" t="b">
        <v>0</v>
      </c>
      <c r="I64" s="75">
        <v>2</v>
      </c>
      <c r="J64" s="75">
        <f>IF(H64,I64,0)</f>
        <v>0</v>
      </c>
    </row>
    <row r="65" spans="1:10" ht="24.75" thickBot="1" x14ac:dyDescent="0.3">
      <c r="A65" s="27"/>
      <c r="B65" s="33" t="s">
        <v>126</v>
      </c>
      <c r="C65" s="34" t="s">
        <v>44</v>
      </c>
      <c r="D65" s="71"/>
      <c r="E65" s="27"/>
      <c r="H65" s="75" t="b">
        <v>0</v>
      </c>
      <c r="I65" s="75">
        <v>1</v>
      </c>
      <c r="J65" s="75">
        <f>IF(OR(H65,'Data-hidden'!$D$12=1),I65,0)</f>
        <v>0</v>
      </c>
    </row>
    <row r="66" spans="1:10" ht="15.75" thickBot="1" x14ac:dyDescent="0.3">
      <c r="A66" s="27"/>
      <c r="B66" s="3" t="s">
        <v>45</v>
      </c>
      <c r="C66" s="99"/>
      <c r="D66" s="100"/>
      <c r="E66" s="27"/>
      <c r="H66" s="75"/>
      <c r="I66" s="75"/>
      <c r="J66" s="75"/>
    </row>
    <row r="67" spans="1:10" ht="24" x14ac:dyDescent="0.25">
      <c r="A67" s="27"/>
      <c r="B67" s="36" t="s">
        <v>58</v>
      </c>
      <c r="C67" s="93" t="s">
        <v>46</v>
      </c>
      <c r="D67" s="96"/>
      <c r="E67" s="27"/>
      <c r="H67" s="75" t="b">
        <v>0</v>
      </c>
      <c r="I67" s="75">
        <v>1</v>
      </c>
      <c r="J67" s="75">
        <f>IF(H67,I67,0)</f>
        <v>0</v>
      </c>
    </row>
    <row r="68" spans="1:10" x14ac:dyDescent="0.25">
      <c r="A68" s="27"/>
      <c r="B68" s="36" t="s">
        <v>5</v>
      </c>
      <c r="C68" s="94"/>
      <c r="D68" s="97"/>
      <c r="E68" s="27"/>
      <c r="H68" s="75"/>
      <c r="I68" s="75"/>
      <c r="J68" s="75"/>
    </row>
    <row r="69" spans="1:10" ht="24.75" thickBot="1" x14ac:dyDescent="0.3">
      <c r="A69" s="27"/>
      <c r="B69" s="33" t="s">
        <v>59</v>
      </c>
      <c r="C69" s="95"/>
      <c r="D69" s="98"/>
      <c r="E69" s="27"/>
      <c r="H69" s="75" t="b">
        <v>0</v>
      </c>
      <c r="I69" s="75">
        <v>1</v>
      </c>
      <c r="J69" s="75">
        <f>IF(H69,I69,0)</f>
        <v>0</v>
      </c>
    </row>
    <row r="70" spans="1:10" ht="24.75" thickBot="1" x14ac:dyDescent="0.3">
      <c r="A70" s="27"/>
      <c r="B70" s="33" t="s">
        <v>102</v>
      </c>
      <c r="C70" s="34" t="s">
        <v>47</v>
      </c>
      <c r="D70" s="71"/>
      <c r="E70" s="27"/>
      <c r="H70" s="75" t="b">
        <v>0</v>
      </c>
      <c r="I70" s="75">
        <v>1</v>
      </c>
      <c r="J70" s="75">
        <f t="shared" ref="J70:J75" si="1">IF(H70,I70,0)</f>
        <v>0</v>
      </c>
    </row>
    <row r="71" spans="1:10" x14ac:dyDescent="0.25">
      <c r="A71" s="27"/>
      <c r="B71" s="36" t="s">
        <v>103</v>
      </c>
      <c r="C71" s="93" t="s">
        <v>48</v>
      </c>
      <c r="D71" s="96"/>
      <c r="E71" s="27"/>
      <c r="H71" s="75"/>
      <c r="I71" s="75"/>
      <c r="J71" s="75">
        <f t="shared" si="1"/>
        <v>0</v>
      </c>
    </row>
    <row r="72" spans="1:10" x14ac:dyDescent="0.25">
      <c r="A72" s="27"/>
      <c r="B72" s="36" t="s">
        <v>5</v>
      </c>
      <c r="C72" s="94"/>
      <c r="D72" s="97"/>
      <c r="E72" s="27"/>
      <c r="H72" s="75" t="b">
        <v>0</v>
      </c>
      <c r="I72" s="75">
        <v>1</v>
      </c>
      <c r="J72" s="75">
        <f t="shared" si="1"/>
        <v>0</v>
      </c>
    </row>
    <row r="73" spans="1:10" ht="15.75" thickBot="1" x14ac:dyDescent="0.3">
      <c r="A73" s="27"/>
      <c r="B73" s="33" t="s">
        <v>104</v>
      </c>
      <c r="C73" s="95"/>
      <c r="D73" s="98"/>
      <c r="E73" s="27"/>
      <c r="H73" s="75"/>
      <c r="I73" s="75"/>
      <c r="J73" s="75">
        <f t="shared" si="1"/>
        <v>0</v>
      </c>
    </row>
    <row r="74" spans="1:10" ht="15.75" thickBot="1" x14ac:dyDescent="0.3">
      <c r="A74" s="27"/>
      <c r="B74" s="33" t="s">
        <v>215</v>
      </c>
      <c r="C74" s="34" t="s">
        <v>48</v>
      </c>
      <c r="D74" s="71"/>
      <c r="E74" s="27"/>
      <c r="H74" s="75" t="b">
        <v>0</v>
      </c>
      <c r="I74" s="75">
        <v>1</v>
      </c>
      <c r="J74" s="75">
        <f t="shared" si="1"/>
        <v>0</v>
      </c>
    </row>
    <row r="75" spans="1:10" ht="24.75" thickBot="1" x14ac:dyDescent="0.3">
      <c r="A75" s="27"/>
      <c r="B75" s="33" t="s">
        <v>214</v>
      </c>
      <c r="C75" s="34" t="s">
        <v>48</v>
      </c>
      <c r="D75" s="71"/>
      <c r="E75" s="27"/>
      <c r="H75" s="75" t="b">
        <v>0</v>
      </c>
      <c r="I75" s="75">
        <v>1</v>
      </c>
      <c r="J75" s="75">
        <f t="shared" si="1"/>
        <v>0</v>
      </c>
    </row>
    <row r="76" spans="1:10" ht="24.75" thickBot="1" x14ac:dyDescent="0.3">
      <c r="A76" s="27"/>
      <c r="B76" s="33" t="s">
        <v>216</v>
      </c>
      <c r="C76" s="34" t="s">
        <v>48</v>
      </c>
      <c r="D76" s="71"/>
      <c r="E76" s="27"/>
      <c r="H76" s="75" t="b">
        <v>0</v>
      </c>
      <c r="I76" s="75">
        <v>1</v>
      </c>
      <c r="J76" s="75">
        <f>IF(H76,I76,0)</f>
        <v>0</v>
      </c>
    </row>
    <row r="77" spans="1:10" ht="15.75" thickBot="1" x14ac:dyDescent="0.3">
      <c r="A77" s="27"/>
      <c r="B77" s="3" t="s">
        <v>111</v>
      </c>
      <c r="C77" s="99"/>
      <c r="D77" s="100"/>
      <c r="E77" s="27"/>
      <c r="H77" s="75"/>
      <c r="I77" s="75"/>
      <c r="J77" s="75"/>
    </row>
    <row r="78" spans="1:10" ht="15.75" thickBot="1" x14ac:dyDescent="0.3">
      <c r="A78" s="27"/>
      <c r="B78" s="33" t="s">
        <v>123</v>
      </c>
      <c r="C78" s="34" t="s">
        <v>21</v>
      </c>
      <c r="D78" s="71"/>
      <c r="E78" s="27"/>
      <c r="H78" s="75" t="b">
        <v>0</v>
      </c>
      <c r="I78" s="75">
        <v>1</v>
      </c>
      <c r="J78" s="75">
        <f>IF(H78,I78,0)</f>
        <v>0</v>
      </c>
    </row>
    <row r="79" spans="1:10" ht="15.75" thickBot="1" x14ac:dyDescent="0.3">
      <c r="A79" s="27"/>
      <c r="B79" s="36" t="s">
        <v>124</v>
      </c>
      <c r="C79" s="38" t="s">
        <v>213</v>
      </c>
      <c r="D79" s="72"/>
      <c r="E79" s="27"/>
      <c r="H79" s="75" t="b">
        <v>0</v>
      </c>
      <c r="I79" s="75">
        <v>1</v>
      </c>
      <c r="J79" s="75">
        <f>IF(H79,I79,0)</f>
        <v>0</v>
      </c>
    </row>
    <row r="80" spans="1:10" ht="15.75" thickBot="1" x14ac:dyDescent="0.3">
      <c r="A80" s="27"/>
      <c r="B80" s="39" t="s">
        <v>114</v>
      </c>
      <c r="C80" s="53" t="s">
        <v>211</v>
      </c>
      <c r="D80" s="73"/>
      <c r="E80" s="27"/>
      <c r="H80" s="75" t="b">
        <v>0</v>
      </c>
      <c r="I80" s="75">
        <v>2</v>
      </c>
      <c r="J80" s="75">
        <f>IF(H80,I80,0)</f>
        <v>0</v>
      </c>
    </row>
    <row r="81" spans="1:11" ht="15.75" thickBot="1" x14ac:dyDescent="0.3">
      <c r="A81" s="27"/>
      <c r="B81" s="33" t="s">
        <v>125</v>
      </c>
      <c r="C81" s="34" t="s">
        <v>27</v>
      </c>
      <c r="D81" s="71"/>
      <c r="E81" s="27"/>
      <c r="H81" s="75" t="b">
        <v>0</v>
      </c>
      <c r="I81" s="75">
        <v>1</v>
      </c>
      <c r="J81" s="75">
        <f>IF(H81,I81,0)</f>
        <v>0</v>
      </c>
    </row>
    <row r="82" spans="1:11" ht="24" customHeight="1" x14ac:dyDescent="0.25">
      <c r="A82" s="27"/>
      <c r="B82" s="36" t="s">
        <v>127</v>
      </c>
      <c r="C82" s="93" t="s">
        <v>27</v>
      </c>
      <c r="D82" s="96"/>
      <c r="E82" s="27"/>
      <c r="H82" s="75"/>
      <c r="I82" s="75"/>
      <c r="J82" s="75"/>
    </row>
    <row r="83" spans="1:11" x14ac:dyDescent="0.25">
      <c r="A83" s="27"/>
      <c r="B83" s="36" t="s">
        <v>5</v>
      </c>
      <c r="C83" s="94"/>
      <c r="D83" s="97"/>
      <c r="E83" s="27"/>
      <c r="H83" s="75" t="b">
        <v>0</v>
      </c>
      <c r="I83" s="75">
        <v>1</v>
      </c>
      <c r="J83" s="75">
        <f>IF(OR(H83,'Data-hidden'!$D$12=1),I83,0)</f>
        <v>0</v>
      </c>
    </row>
    <row r="84" spans="1:11" ht="27.75" thickBot="1" x14ac:dyDescent="0.3">
      <c r="A84" s="27"/>
      <c r="B84" s="33" t="s">
        <v>128</v>
      </c>
      <c r="C84" s="95"/>
      <c r="D84" s="98"/>
      <c r="E84" s="27"/>
      <c r="H84" s="75"/>
      <c r="I84" s="75" t="s">
        <v>105</v>
      </c>
      <c r="J84" s="75" t="e">
        <f>SUM(J5:J83)+'Data-hidden'!M14</f>
        <v>#N/A</v>
      </c>
    </row>
    <row r="85" spans="1:11" x14ac:dyDescent="0.25">
      <c r="A85" s="27"/>
      <c r="B85" s="27"/>
      <c r="C85" s="27"/>
      <c r="D85" s="27"/>
      <c r="E85" s="27"/>
      <c r="H85" s="75"/>
      <c r="I85" s="75" t="s">
        <v>106</v>
      </c>
      <c r="J85" s="75"/>
    </row>
    <row r="86" spans="1:11" ht="21" x14ac:dyDescent="0.35">
      <c r="A86" s="27"/>
      <c r="B86" s="29" t="str">
        <f>Information!B22</f>
        <v/>
      </c>
      <c r="C86" s="27"/>
      <c r="D86" s="27"/>
      <c r="E86" s="27"/>
      <c r="H86" s="75"/>
      <c r="I86" s="75" t="s">
        <v>2</v>
      </c>
      <c r="J86" s="75" t="b">
        <f>J7=12</f>
        <v>0</v>
      </c>
    </row>
    <row r="87" spans="1:11" x14ac:dyDescent="0.25">
      <c r="A87" s="27"/>
      <c r="B87" s="27"/>
      <c r="C87" s="27"/>
      <c r="D87" s="27"/>
      <c r="E87" s="27"/>
      <c r="H87" s="75"/>
      <c r="I87" s="75" t="s">
        <v>10</v>
      </c>
      <c r="J87" s="75" t="b">
        <f>SUM(J28:J33,J37)&gt;=3</f>
        <v>0</v>
      </c>
    </row>
    <row r="88" spans="1:11" x14ac:dyDescent="0.25">
      <c r="A88" s="27"/>
      <c r="B88" s="27"/>
      <c r="C88" s="27"/>
      <c r="D88" s="27"/>
      <c r="E88" s="27"/>
      <c r="H88" s="75"/>
      <c r="I88" s="75" t="s">
        <v>107</v>
      </c>
      <c r="J88" s="75" t="b">
        <f>AND(OR(H24,H26),H44)</f>
        <v>0</v>
      </c>
    </row>
    <row r="89" spans="1:11" x14ac:dyDescent="0.25">
      <c r="A89" s="27"/>
      <c r="B89" s="27"/>
      <c r="C89" s="27"/>
      <c r="D89" s="27"/>
      <c r="E89" s="27"/>
      <c r="H89" s="75"/>
      <c r="I89" s="75" t="s">
        <v>110</v>
      </c>
      <c r="J89" s="75"/>
    </row>
    <row r="90" spans="1:11" x14ac:dyDescent="0.25">
      <c r="A90" s="27"/>
      <c r="B90" s="27"/>
      <c r="C90" s="27"/>
      <c r="D90" s="27"/>
      <c r="E90" s="27"/>
      <c r="H90" s="75"/>
      <c r="I90" s="75" t="s">
        <v>108</v>
      </c>
      <c r="J90" s="76" t="e">
        <f>IF(AND(J86,J87,J88,J84&gt;=60),"IS","IS NOT")</f>
        <v>#N/A</v>
      </c>
      <c r="K90" t="s">
        <v>109</v>
      </c>
    </row>
    <row r="91" spans="1:11" x14ac:dyDescent="0.25">
      <c r="A91" s="27"/>
      <c r="B91" s="27"/>
      <c r="C91" s="27"/>
      <c r="D91" s="27"/>
      <c r="E91" s="27"/>
    </row>
  </sheetData>
  <sheetProtection password="833F" sheet="1" objects="1" scenarios="1"/>
  <mergeCells count="30">
    <mergeCell ref="C5:D5"/>
    <mergeCell ref="C19:C23"/>
    <mergeCell ref="D19:D23"/>
    <mergeCell ref="C60:D60"/>
    <mergeCell ref="C62:C63"/>
    <mergeCell ref="D62:D63"/>
    <mergeCell ref="C43:D43"/>
    <mergeCell ref="C46:D46"/>
    <mergeCell ref="C49:D49"/>
    <mergeCell ref="C6:C13"/>
    <mergeCell ref="D12:D13"/>
    <mergeCell ref="C34:C36"/>
    <mergeCell ref="D34:D36"/>
    <mergeCell ref="D55:D57"/>
    <mergeCell ref="C55:C57"/>
    <mergeCell ref="C27:D27"/>
    <mergeCell ref="C82:C84"/>
    <mergeCell ref="D82:D84"/>
    <mergeCell ref="C71:C73"/>
    <mergeCell ref="D71:D73"/>
    <mergeCell ref="C66:D66"/>
    <mergeCell ref="C67:C69"/>
    <mergeCell ref="D67:D69"/>
    <mergeCell ref="C77:D77"/>
    <mergeCell ref="C30:C32"/>
    <mergeCell ref="D30:D32"/>
    <mergeCell ref="C24:C26"/>
    <mergeCell ref="C39:C41"/>
    <mergeCell ref="D39:D41"/>
    <mergeCell ref="C38:D38"/>
  </mergeCells>
  <conditionalFormatting sqref="B86">
    <cfRule type="expression" dxfId="1" priority="1">
      <formula>$J$90="IS NOT"</formula>
    </cfRule>
    <cfRule type="expression" dxfId="0" priority="2">
      <formula>$J$90="IS"</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locked="0" defaultSize="0" autoFill="0" autoLine="0" autoPict="0">
                <anchor moveWithCells="1">
                  <from>
                    <xdr:col>3</xdr:col>
                    <xdr:colOff>190500</xdr:colOff>
                    <xdr:row>11</xdr:row>
                    <xdr:rowOff>104775</xdr:rowOff>
                  </from>
                  <to>
                    <xdr:col>11</xdr:col>
                    <xdr:colOff>219075</xdr:colOff>
                    <xdr:row>12</xdr:row>
                    <xdr:rowOff>123825</xdr:rowOff>
                  </to>
                </anchor>
              </controlPr>
            </control>
          </mc:Choice>
        </mc:AlternateContent>
        <mc:AlternateContent xmlns:mc="http://schemas.openxmlformats.org/markup-compatibility/2006">
          <mc:Choice Requires="x14">
            <control shapeId="1084" r:id="rId5" name="Check Box 60">
              <controlPr locked="0" defaultSize="0" autoFill="0" autoLine="0" autoPict="0">
                <anchor moveWithCells="1">
                  <from>
                    <xdr:col>3</xdr:col>
                    <xdr:colOff>180975</xdr:colOff>
                    <xdr:row>12</xdr:row>
                    <xdr:rowOff>190500</xdr:rowOff>
                  </from>
                  <to>
                    <xdr:col>11</xdr:col>
                    <xdr:colOff>209550</xdr:colOff>
                    <xdr:row>14</xdr:row>
                    <xdr:rowOff>9525</xdr:rowOff>
                  </to>
                </anchor>
              </controlPr>
            </control>
          </mc:Choice>
        </mc:AlternateContent>
        <mc:AlternateContent xmlns:mc="http://schemas.openxmlformats.org/markup-compatibility/2006">
          <mc:Choice Requires="x14">
            <control shapeId="1085" r:id="rId6" name="Check Box 61">
              <controlPr locked="0" defaultSize="0" autoFill="0" autoLine="0" autoPict="0">
                <anchor moveWithCells="1">
                  <from>
                    <xdr:col>3</xdr:col>
                    <xdr:colOff>180975</xdr:colOff>
                    <xdr:row>14</xdr:row>
                    <xdr:rowOff>180975</xdr:rowOff>
                  </from>
                  <to>
                    <xdr:col>11</xdr:col>
                    <xdr:colOff>209550</xdr:colOff>
                    <xdr:row>16</xdr:row>
                    <xdr:rowOff>9525</xdr:rowOff>
                  </to>
                </anchor>
              </controlPr>
            </control>
          </mc:Choice>
        </mc:AlternateContent>
        <mc:AlternateContent xmlns:mc="http://schemas.openxmlformats.org/markup-compatibility/2006">
          <mc:Choice Requires="x14">
            <control shapeId="1086" r:id="rId7" name="Check Box 62">
              <controlPr locked="0" defaultSize="0" autoFill="0" autoLine="0" autoPict="0">
                <anchor moveWithCells="1">
                  <from>
                    <xdr:col>3</xdr:col>
                    <xdr:colOff>171450</xdr:colOff>
                    <xdr:row>16</xdr:row>
                    <xdr:rowOff>161925</xdr:rowOff>
                  </from>
                  <to>
                    <xdr:col>11</xdr:col>
                    <xdr:colOff>200025</xdr:colOff>
                    <xdr:row>17</xdr:row>
                    <xdr:rowOff>180975</xdr:rowOff>
                  </to>
                </anchor>
              </controlPr>
            </control>
          </mc:Choice>
        </mc:AlternateContent>
        <mc:AlternateContent xmlns:mc="http://schemas.openxmlformats.org/markup-compatibility/2006">
          <mc:Choice Requires="x14">
            <control shapeId="1087" r:id="rId8" name="Check Box 63">
              <controlPr locked="0" defaultSize="0" autoFill="0" autoLine="0" autoPict="0">
                <anchor moveWithCells="1">
                  <from>
                    <xdr:col>3</xdr:col>
                    <xdr:colOff>171450</xdr:colOff>
                    <xdr:row>18</xdr:row>
                    <xdr:rowOff>9525</xdr:rowOff>
                  </from>
                  <to>
                    <xdr:col>11</xdr:col>
                    <xdr:colOff>200025</xdr:colOff>
                    <xdr:row>18</xdr:row>
                    <xdr:rowOff>219075</xdr:rowOff>
                  </to>
                </anchor>
              </controlPr>
            </control>
          </mc:Choice>
        </mc:AlternateContent>
        <mc:AlternateContent xmlns:mc="http://schemas.openxmlformats.org/markup-compatibility/2006">
          <mc:Choice Requires="x14">
            <control shapeId="1088" r:id="rId9" name="Check Box 64">
              <controlPr locked="0" defaultSize="0" autoFill="0" autoLine="0" autoPict="0">
                <anchor moveWithCells="1">
                  <from>
                    <xdr:col>3</xdr:col>
                    <xdr:colOff>171450</xdr:colOff>
                    <xdr:row>19</xdr:row>
                    <xdr:rowOff>161925</xdr:rowOff>
                  </from>
                  <to>
                    <xdr:col>11</xdr:col>
                    <xdr:colOff>200025</xdr:colOff>
                    <xdr:row>20</xdr:row>
                    <xdr:rowOff>180975</xdr:rowOff>
                  </to>
                </anchor>
              </controlPr>
            </control>
          </mc:Choice>
        </mc:AlternateContent>
        <mc:AlternateContent xmlns:mc="http://schemas.openxmlformats.org/markup-compatibility/2006">
          <mc:Choice Requires="x14">
            <control shapeId="1089" r:id="rId10" name="Check Box 65">
              <controlPr locked="0" defaultSize="0" autoFill="0" autoLine="0" autoPict="0">
                <anchor moveWithCells="1">
                  <from>
                    <xdr:col>3</xdr:col>
                    <xdr:colOff>171450</xdr:colOff>
                    <xdr:row>21</xdr:row>
                    <xdr:rowOff>161925</xdr:rowOff>
                  </from>
                  <to>
                    <xdr:col>11</xdr:col>
                    <xdr:colOff>200025</xdr:colOff>
                    <xdr:row>22</xdr:row>
                    <xdr:rowOff>180975</xdr:rowOff>
                  </to>
                </anchor>
              </controlPr>
            </control>
          </mc:Choice>
        </mc:AlternateContent>
        <mc:AlternateContent xmlns:mc="http://schemas.openxmlformats.org/markup-compatibility/2006">
          <mc:Choice Requires="x14">
            <control shapeId="1090" r:id="rId11" name="Check Box 66">
              <controlPr locked="0" defaultSize="0" autoFill="0" autoLine="0" autoPict="0">
                <anchor moveWithCells="1">
                  <from>
                    <xdr:col>3</xdr:col>
                    <xdr:colOff>171450</xdr:colOff>
                    <xdr:row>23</xdr:row>
                    <xdr:rowOff>57150</xdr:rowOff>
                  </from>
                  <to>
                    <xdr:col>11</xdr:col>
                    <xdr:colOff>200025</xdr:colOff>
                    <xdr:row>23</xdr:row>
                    <xdr:rowOff>266700</xdr:rowOff>
                  </to>
                </anchor>
              </controlPr>
            </control>
          </mc:Choice>
        </mc:AlternateContent>
        <mc:AlternateContent xmlns:mc="http://schemas.openxmlformats.org/markup-compatibility/2006">
          <mc:Choice Requires="x14">
            <control shapeId="1091" r:id="rId12" name="Check Box 67">
              <controlPr locked="0" defaultSize="0" autoFill="0" autoLine="0" autoPict="0">
                <anchor moveWithCells="1">
                  <from>
                    <xdr:col>3</xdr:col>
                    <xdr:colOff>171450</xdr:colOff>
                    <xdr:row>24</xdr:row>
                    <xdr:rowOff>190500</xdr:rowOff>
                  </from>
                  <to>
                    <xdr:col>11</xdr:col>
                    <xdr:colOff>200025</xdr:colOff>
                    <xdr:row>26</xdr:row>
                    <xdr:rowOff>0</xdr:rowOff>
                  </to>
                </anchor>
              </controlPr>
            </control>
          </mc:Choice>
        </mc:AlternateContent>
        <mc:AlternateContent xmlns:mc="http://schemas.openxmlformats.org/markup-compatibility/2006">
          <mc:Choice Requires="x14">
            <control shapeId="1092" r:id="rId13" name="Check Box 68">
              <controlPr defaultSize="0" autoFill="0" autoLine="0" autoPict="0">
                <anchor moveWithCells="1">
                  <from>
                    <xdr:col>3</xdr:col>
                    <xdr:colOff>171450</xdr:colOff>
                    <xdr:row>27</xdr:row>
                    <xdr:rowOff>47625</xdr:rowOff>
                  </from>
                  <to>
                    <xdr:col>11</xdr:col>
                    <xdr:colOff>200025</xdr:colOff>
                    <xdr:row>27</xdr:row>
                    <xdr:rowOff>257175</xdr:rowOff>
                  </to>
                </anchor>
              </controlPr>
            </control>
          </mc:Choice>
        </mc:AlternateContent>
        <mc:AlternateContent xmlns:mc="http://schemas.openxmlformats.org/markup-compatibility/2006">
          <mc:Choice Requires="x14">
            <control shapeId="1093" r:id="rId14" name="Check Box 69">
              <controlPr locked="0" defaultSize="0" autoFill="0" autoLine="0" autoPict="0">
                <anchor moveWithCells="1">
                  <from>
                    <xdr:col>3</xdr:col>
                    <xdr:colOff>171450</xdr:colOff>
                    <xdr:row>28</xdr:row>
                    <xdr:rowOff>66675</xdr:rowOff>
                  </from>
                  <to>
                    <xdr:col>11</xdr:col>
                    <xdr:colOff>200025</xdr:colOff>
                    <xdr:row>28</xdr:row>
                    <xdr:rowOff>276225</xdr:rowOff>
                  </to>
                </anchor>
              </controlPr>
            </control>
          </mc:Choice>
        </mc:AlternateContent>
        <mc:AlternateContent xmlns:mc="http://schemas.openxmlformats.org/markup-compatibility/2006">
          <mc:Choice Requires="x14">
            <control shapeId="1094" r:id="rId15" name="Check Box 70">
              <controlPr locked="0" defaultSize="0" autoFill="0" autoLine="0" autoPict="0">
                <anchor moveWithCells="1">
                  <from>
                    <xdr:col>3</xdr:col>
                    <xdr:colOff>171450</xdr:colOff>
                    <xdr:row>29</xdr:row>
                    <xdr:rowOff>95250</xdr:rowOff>
                  </from>
                  <to>
                    <xdr:col>11</xdr:col>
                    <xdr:colOff>200025</xdr:colOff>
                    <xdr:row>29</xdr:row>
                    <xdr:rowOff>304800</xdr:rowOff>
                  </to>
                </anchor>
              </controlPr>
            </control>
          </mc:Choice>
        </mc:AlternateContent>
        <mc:AlternateContent xmlns:mc="http://schemas.openxmlformats.org/markup-compatibility/2006">
          <mc:Choice Requires="x14">
            <control shapeId="1095" r:id="rId16" name="Check Box 71">
              <controlPr locked="0" defaultSize="0" autoFill="0" autoLine="0" autoPict="0">
                <anchor moveWithCells="1">
                  <from>
                    <xdr:col>3</xdr:col>
                    <xdr:colOff>180975</xdr:colOff>
                    <xdr:row>31</xdr:row>
                    <xdr:rowOff>66675</xdr:rowOff>
                  </from>
                  <to>
                    <xdr:col>11</xdr:col>
                    <xdr:colOff>209550</xdr:colOff>
                    <xdr:row>31</xdr:row>
                    <xdr:rowOff>276225</xdr:rowOff>
                  </to>
                </anchor>
              </controlPr>
            </control>
          </mc:Choice>
        </mc:AlternateContent>
        <mc:AlternateContent xmlns:mc="http://schemas.openxmlformats.org/markup-compatibility/2006">
          <mc:Choice Requires="x14">
            <control shapeId="1096" r:id="rId17" name="Check Box 72">
              <controlPr locked="0" defaultSize="0" autoFill="0" autoLine="0" autoPict="0">
                <anchor moveWithCells="1">
                  <from>
                    <xdr:col>3</xdr:col>
                    <xdr:colOff>180975</xdr:colOff>
                    <xdr:row>32</xdr:row>
                    <xdr:rowOff>190500</xdr:rowOff>
                  </from>
                  <to>
                    <xdr:col>11</xdr:col>
                    <xdr:colOff>209550</xdr:colOff>
                    <xdr:row>32</xdr:row>
                    <xdr:rowOff>400050</xdr:rowOff>
                  </to>
                </anchor>
              </controlPr>
            </control>
          </mc:Choice>
        </mc:AlternateContent>
        <mc:AlternateContent xmlns:mc="http://schemas.openxmlformats.org/markup-compatibility/2006">
          <mc:Choice Requires="x14">
            <control shapeId="1097" r:id="rId18" name="Check Box 73">
              <controlPr locked="0" defaultSize="0" autoFill="0" autoLine="0" autoPict="0">
                <anchor moveWithCells="1">
                  <from>
                    <xdr:col>3</xdr:col>
                    <xdr:colOff>171450</xdr:colOff>
                    <xdr:row>36</xdr:row>
                    <xdr:rowOff>95250</xdr:rowOff>
                  </from>
                  <to>
                    <xdr:col>11</xdr:col>
                    <xdr:colOff>200025</xdr:colOff>
                    <xdr:row>36</xdr:row>
                    <xdr:rowOff>304800</xdr:rowOff>
                  </to>
                </anchor>
              </controlPr>
            </control>
          </mc:Choice>
        </mc:AlternateContent>
        <mc:AlternateContent xmlns:mc="http://schemas.openxmlformats.org/markup-compatibility/2006">
          <mc:Choice Requires="x14">
            <control shapeId="1099" r:id="rId19" name="Check Box 75">
              <controlPr locked="0" defaultSize="0" autoFill="0" autoLine="0" autoPict="0">
                <anchor moveWithCells="1">
                  <from>
                    <xdr:col>3</xdr:col>
                    <xdr:colOff>171450</xdr:colOff>
                    <xdr:row>39</xdr:row>
                    <xdr:rowOff>200025</xdr:rowOff>
                  </from>
                  <to>
                    <xdr:col>11</xdr:col>
                    <xdr:colOff>200025</xdr:colOff>
                    <xdr:row>40</xdr:row>
                    <xdr:rowOff>104775</xdr:rowOff>
                  </to>
                </anchor>
              </controlPr>
            </control>
          </mc:Choice>
        </mc:AlternateContent>
        <mc:AlternateContent xmlns:mc="http://schemas.openxmlformats.org/markup-compatibility/2006">
          <mc:Choice Requires="x14">
            <control shapeId="1100" r:id="rId20" name="Check Box 76">
              <controlPr locked="0" defaultSize="0" autoFill="0" autoLine="0" autoPict="0">
                <anchor moveWithCells="1">
                  <from>
                    <xdr:col>3</xdr:col>
                    <xdr:colOff>171450</xdr:colOff>
                    <xdr:row>40</xdr:row>
                    <xdr:rowOff>457200</xdr:rowOff>
                  </from>
                  <to>
                    <xdr:col>11</xdr:col>
                    <xdr:colOff>200025</xdr:colOff>
                    <xdr:row>42</xdr:row>
                    <xdr:rowOff>0</xdr:rowOff>
                  </to>
                </anchor>
              </controlPr>
            </control>
          </mc:Choice>
        </mc:AlternateContent>
        <mc:AlternateContent xmlns:mc="http://schemas.openxmlformats.org/markup-compatibility/2006">
          <mc:Choice Requires="x14">
            <control shapeId="1101" r:id="rId21" name="Check Box 77">
              <controlPr locked="0" defaultSize="0" autoFill="0" autoLine="0" autoPict="0">
                <anchor moveWithCells="1">
                  <from>
                    <xdr:col>3</xdr:col>
                    <xdr:colOff>171450</xdr:colOff>
                    <xdr:row>42</xdr:row>
                    <xdr:rowOff>190500</xdr:rowOff>
                  </from>
                  <to>
                    <xdr:col>11</xdr:col>
                    <xdr:colOff>200025</xdr:colOff>
                    <xdr:row>44</xdr:row>
                    <xdr:rowOff>0</xdr:rowOff>
                  </to>
                </anchor>
              </controlPr>
            </control>
          </mc:Choice>
        </mc:AlternateContent>
        <mc:AlternateContent xmlns:mc="http://schemas.openxmlformats.org/markup-compatibility/2006">
          <mc:Choice Requires="x14">
            <control shapeId="1102" r:id="rId22" name="Check Box 78">
              <controlPr locked="0" defaultSize="0" autoFill="0" autoLine="0" autoPict="0">
                <anchor moveWithCells="1">
                  <from>
                    <xdr:col>3</xdr:col>
                    <xdr:colOff>171450</xdr:colOff>
                    <xdr:row>43</xdr:row>
                    <xdr:rowOff>190500</xdr:rowOff>
                  </from>
                  <to>
                    <xdr:col>11</xdr:col>
                    <xdr:colOff>200025</xdr:colOff>
                    <xdr:row>45</xdr:row>
                    <xdr:rowOff>0</xdr:rowOff>
                  </to>
                </anchor>
              </controlPr>
            </control>
          </mc:Choice>
        </mc:AlternateContent>
        <mc:AlternateContent xmlns:mc="http://schemas.openxmlformats.org/markup-compatibility/2006">
          <mc:Choice Requires="x14">
            <control shapeId="1103" r:id="rId23" name="Check Box 79">
              <controlPr locked="0" defaultSize="0" autoFill="0" autoLine="0" autoPict="0">
                <anchor moveWithCells="1">
                  <from>
                    <xdr:col>3</xdr:col>
                    <xdr:colOff>171450</xdr:colOff>
                    <xdr:row>46</xdr:row>
                    <xdr:rowOff>57150</xdr:rowOff>
                  </from>
                  <to>
                    <xdr:col>11</xdr:col>
                    <xdr:colOff>200025</xdr:colOff>
                    <xdr:row>46</xdr:row>
                    <xdr:rowOff>266700</xdr:rowOff>
                  </to>
                </anchor>
              </controlPr>
            </control>
          </mc:Choice>
        </mc:AlternateContent>
        <mc:AlternateContent xmlns:mc="http://schemas.openxmlformats.org/markup-compatibility/2006">
          <mc:Choice Requires="x14">
            <control shapeId="1104" r:id="rId24" name="Check Box 80">
              <controlPr locked="0" defaultSize="0" autoFill="0" autoLine="0" autoPict="0">
                <anchor moveWithCells="1">
                  <from>
                    <xdr:col>3</xdr:col>
                    <xdr:colOff>171450</xdr:colOff>
                    <xdr:row>47</xdr:row>
                    <xdr:rowOff>171450</xdr:rowOff>
                  </from>
                  <to>
                    <xdr:col>11</xdr:col>
                    <xdr:colOff>200025</xdr:colOff>
                    <xdr:row>47</xdr:row>
                    <xdr:rowOff>381000</xdr:rowOff>
                  </to>
                </anchor>
              </controlPr>
            </control>
          </mc:Choice>
        </mc:AlternateContent>
        <mc:AlternateContent xmlns:mc="http://schemas.openxmlformats.org/markup-compatibility/2006">
          <mc:Choice Requires="x14">
            <control shapeId="1105" r:id="rId25" name="Check Box 81">
              <controlPr locked="0" defaultSize="0" autoFill="0" autoLine="0" autoPict="0">
                <anchor moveWithCells="1">
                  <from>
                    <xdr:col>3</xdr:col>
                    <xdr:colOff>171450</xdr:colOff>
                    <xdr:row>48</xdr:row>
                    <xdr:rowOff>190500</xdr:rowOff>
                  </from>
                  <to>
                    <xdr:col>11</xdr:col>
                    <xdr:colOff>200025</xdr:colOff>
                    <xdr:row>50</xdr:row>
                    <xdr:rowOff>0</xdr:rowOff>
                  </to>
                </anchor>
              </controlPr>
            </control>
          </mc:Choice>
        </mc:AlternateContent>
        <mc:AlternateContent xmlns:mc="http://schemas.openxmlformats.org/markup-compatibility/2006">
          <mc:Choice Requires="x14">
            <control shapeId="1106" r:id="rId26" name="Check Box 82">
              <controlPr locked="0" defaultSize="0" autoFill="0" autoLine="0" autoPict="0">
                <anchor moveWithCells="1">
                  <from>
                    <xdr:col>3</xdr:col>
                    <xdr:colOff>171450</xdr:colOff>
                    <xdr:row>49</xdr:row>
                    <xdr:rowOff>190500</xdr:rowOff>
                  </from>
                  <to>
                    <xdr:col>11</xdr:col>
                    <xdr:colOff>200025</xdr:colOff>
                    <xdr:row>51</xdr:row>
                    <xdr:rowOff>0</xdr:rowOff>
                  </to>
                </anchor>
              </controlPr>
            </control>
          </mc:Choice>
        </mc:AlternateContent>
        <mc:AlternateContent xmlns:mc="http://schemas.openxmlformats.org/markup-compatibility/2006">
          <mc:Choice Requires="x14">
            <control shapeId="1107" r:id="rId27" name="Check Box 83">
              <controlPr locked="0" defaultSize="0" autoFill="0" autoLine="0" autoPict="0">
                <anchor moveWithCells="1">
                  <from>
                    <xdr:col>3</xdr:col>
                    <xdr:colOff>171450</xdr:colOff>
                    <xdr:row>50</xdr:row>
                    <xdr:rowOff>190500</xdr:rowOff>
                  </from>
                  <to>
                    <xdr:col>11</xdr:col>
                    <xdr:colOff>200025</xdr:colOff>
                    <xdr:row>52</xdr:row>
                    <xdr:rowOff>0</xdr:rowOff>
                  </to>
                </anchor>
              </controlPr>
            </control>
          </mc:Choice>
        </mc:AlternateContent>
        <mc:AlternateContent xmlns:mc="http://schemas.openxmlformats.org/markup-compatibility/2006">
          <mc:Choice Requires="x14">
            <control shapeId="1108" r:id="rId28" name="Check Box 84">
              <controlPr locked="0" defaultSize="0" autoFill="0" autoLine="0" autoPict="0">
                <anchor moveWithCells="1">
                  <from>
                    <xdr:col>3</xdr:col>
                    <xdr:colOff>171450</xdr:colOff>
                    <xdr:row>51</xdr:row>
                    <xdr:rowOff>190500</xdr:rowOff>
                  </from>
                  <to>
                    <xdr:col>11</xdr:col>
                    <xdr:colOff>200025</xdr:colOff>
                    <xdr:row>53</xdr:row>
                    <xdr:rowOff>0</xdr:rowOff>
                  </to>
                </anchor>
              </controlPr>
            </control>
          </mc:Choice>
        </mc:AlternateContent>
        <mc:AlternateContent xmlns:mc="http://schemas.openxmlformats.org/markup-compatibility/2006">
          <mc:Choice Requires="x14">
            <control shapeId="1109" r:id="rId29" name="Check Box 85">
              <controlPr locked="0" defaultSize="0" autoFill="0" autoLine="0" autoPict="0">
                <anchor moveWithCells="1">
                  <from>
                    <xdr:col>3</xdr:col>
                    <xdr:colOff>171450</xdr:colOff>
                    <xdr:row>53</xdr:row>
                    <xdr:rowOff>95250</xdr:rowOff>
                  </from>
                  <to>
                    <xdr:col>11</xdr:col>
                    <xdr:colOff>200025</xdr:colOff>
                    <xdr:row>53</xdr:row>
                    <xdr:rowOff>304800</xdr:rowOff>
                  </to>
                </anchor>
              </controlPr>
            </control>
          </mc:Choice>
        </mc:AlternateContent>
        <mc:AlternateContent xmlns:mc="http://schemas.openxmlformats.org/markup-compatibility/2006">
          <mc:Choice Requires="x14">
            <control shapeId="1110" r:id="rId30" name="Check Box 86">
              <controlPr locked="0" defaultSize="0" autoFill="0" autoLine="0" autoPict="0">
                <anchor moveWithCells="1">
                  <from>
                    <xdr:col>3</xdr:col>
                    <xdr:colOff>171450</xdr:colOff>
                    <xdr:row>54</xdr:row>
                    <xdr:rowOff>38100</xdr:rowOff>
                  </from>
                  <to>
                    <xdr:col>11</xdr:col>
                    <xdr:colOff>200025</xdr:colOff>
                    <xdr:row>55</xdr:row>
                    <xdr:rowOff>57150</xdr:rowOff>
                  </to>
                </anchor>
              </controlPr>
            </control>
          </mc:Choice>
        </mc:AlternateContent>
        <mc:AlternateContent xmlns:mc="http://schemas.openxmlformats.org/markup-compatibility/2006">
          <mc:Choice Requires="x14">
            <control shapeId="1111" r:id="rId31" name="Check Box 87">
              <controlPr locked="0" defaultSize="0" autoFill="0" autoLine="0" autoPict="0">
                <anchor moveWithCells="1">
                  <from>
                    <xdr:col>3</xdr:col>
                    <xdr:colOff>171450</xdr:colOff>
                    <xdr:row>57</xdr:row>
                    <xdr:rowOff>57150</xdr:rowOff>
                  </from>
                  <to>
                    <xdr:col>11</xdr:col>
                    <xdr:colOff>200025</xdr:colOff>
                    <xdr:row>57</xdr:row>
                    <xdr:rowOff>266700</xdr:rowOff>
                  </to>
                </anchor>
              </controlPr>
            </control>
          </mc:Choice>
        </mc:AlternateContent>
        <mc:AlternateContent xmlns:mc="http://schemas.openxmlformats.org/markup-compatibility/2006">
          <mc:Choice Requires="x14">
            <control shapeId="1112" r:id="rId32" name="Check Box 88">
              <controlPr locked="0" defaultSize="0" autoFill="0" autoLine="0" autoPict="0">
                <anchor moveWithCells="1">
                  <from>
                    <xdr:col>3</xdr:col>
                    <xdr:colOff>171450</xdr:colOff>
                    <xdr:row>58</xdr:row>
                    <xdr:rowOff>57150</xdr:rowOff>
                  </from>
                  <to>
                    <xdr:col>11</xdr:col>
                    <xdr:colOff>200025</xdr:colOff>
                    <xdr:row>58</xdr:row>
                    <xdr:rowOff>266700</xdr:rowOff>
                  </to>
                </anchor>
              </controlPr>
            </control>
          </mc:Choice>
        </mc:AlternateContent>
        <mc:AlternateContent xmlns:mc="http://schemas.openxmlformats.org/markup-compatibility/2006">
          <mc:Choice Requires="x14">
            <control shapeId="1113" r:id="rId33" name="Check Box 89">
              <controlPr locked="0" defaultSize="0" autoFill="0" autoLine="0" autoPict="0">
                <anchor moveWithCells="1">
                  <from>
                    <xdr:col>3</xdr:col>
                    <xdr:colOff>171450</xdr:colOff>
                    <xdr:row>60</xdr:row>
                    <xdr:rowOff>95250</xdr:rowOff>
                  </from>
                  <to>
                    <xdr:col>11</xdr:col>
                    <xdr:colOff>200025</xdr:colOff>
                    <xdr:row>60</xdr:row>
                    <xdr:rowOff>304800</xdr:rowOff>
                  </to>
                </anchor>
              </controlPr>
            </control>
          </mc:Choice>
        </mc:AlternateContent>
        <mc:AlternateContent xmlns:mc="http://schemas.openxmlformats.org/markup-compatibility/2006">
          <mc:Choice Requires="x14">
            <control shapeId="1114" r:id="rId34" name="Check Box 90">
              <controlPr locked="0" defaultSize="0" autoFill="0" autoLine="0" autoPict="0">
                <anchor moveWithCells="1">
                  <from>
                    <xdr:col>3</xdr:col>
                    <xdr:colOff>171450</xdr:colOff>
                    <xdr:row>61</xdr:row>
                    <xdr:rowOff>219075</xdr:rowOff>
                  </from>
                  <to>
                    <xdr:col>11</xdr:col>
                    <xdr:colOff>200025</xdr:colOff>
                    <xdr:row>62</xdr:row>
                    <xdr:rowOff>123825</xdr:rowOff>
                  </to>
                </anchor>
              </controlPr>
            </control>
          </mc:Choice>
        </mc:AlternateContent>
        <mc:AlternateContent xmlns:mc="http://schemas.openxmlformats.org/markup-compatibility/2006">
          <mc:Choice Requires="x14">
            <control shapeId="1115" r:id="rId35" name="Check Box 91">
              <controlPr locked="0" defaultSize="0" autoFill="0" autoLine="0" autoPict="0">
                <anchor moveWithCells="1">
                  <from>
                    <xdr:col>3</xdr:col>
                    <xdr:colOff>171450</xdr:colOff>
                    <xdr:row>63</xdr:row>
                    <xdr:rowOff>47625</xdr:rowOff>
                  </from>
                  <to>
                    <xdr:col>11</xdr:col>
                    <xdr:colOff>200025</xdr:colOff>
                    <xdr:row>63</xdr:row>
                    <xdr:rowOff>257175</xdr:rowOff>
                  </to>
                </anchor>
              </controlPr>
            </control>
          </mc:Choice>
        </mc:AlternateContent>
        <mc:AlternateContent xmlns:mc="http://schemas.openxmlformats.org/markup-compatibility/2006">
          <mc:Choice Requires="x14">
            <control shapeId="1116" r:id="rId36" name="Check Box 92">
              <controlPr locked="0" defaultSize="0" autoFill="0" autoLine="0" autoPict="0">
                <anchor moveWithCells="1">
                  <from>
                    <xdr:col>3</xdr:col>
                    <xdr:colOff>171450</xdr:colOff>
                    <xdr:row>64</xdr:row>
                    <xdr:rowOff>47625</xdr:rowOff>
                  </from>
                  <to>
                    <xdr:col>11</xdr:col>
                    <xdr:colOff>200025</xdr:colOff>
                    <xdr:row>64</xdr:row>
                    <xdr:rowOff>257175</xdr:rowOff>
                  </to>
                </anchor>
              </controlPr>
            </control>
          </mc:Choice>
        </mc:AlternateContent>
        <mc:AlternateContent xmlns:mc="http://schemas.openxmlformats.org/markup-compatibility/2006">
          <mc:Choice Requires="x14">
            <control shapeId="1117" r:id="rId37" name="Check Box 93">
              <controlPr locked="0" defaultSize="0" autoFill="0" autoLine="0" autoPict="0">
                <anchor moveWithCells="1">
                  <from>
                    <xdr:col>3</xdr:col>
                    <xdr:colOff>171450</xdr:colOff>
                    <xdr:row>66</xdr:row>
                    <xdr:rowOff>57150</xdr:rowOff>
                  </from>
                  <to>
                    <xdr:col>11</xdr:col>
                    <xdr:colOff>200025</xdr:colOff>
                    <xdr:row>66</xdr:row>
                    <xdr:rowOff>266700</xdr:rowOff>
                  </to>
                </anchor>
              </controlPr>
            </control>
          </mc:Choice>
        </mc:AlternateContent>
        <mc:AlternateContent xmlns:mc="http://schemas.openxmlformats.org/markup-compatibility/2006">
          <mc:Choice Requires="x14">
            <control shapeId="1118" r:id="rId38" name="Check Box 94">
              <controlPr locked="0" defaultSize="0" autoFill="0" autoLine="0" autoPict="0">
                <anchor moveWithCells="1">
                  <from>
                    <xdr:col>3</xdr:col>
                    <xdr:colOff>171450</xdr:colOff>
                    <xdr:row>68</xdr:row>
                    <xdr:rowOff>76200</xdr:rowOff>
                  </from>
                  <to>
                    <xdr:col>11</xdr:col>
                    <xdr:colOff>200025</xdr:colOff>
                    <xdr:row>68</xdr:row>
                    <xdr:rowOff>285750</xdr:rowOff>
                  </to>
                </anchor>
              </controlPr>
            </control>
          </mc:Choice>
        </mc:AlternateContent>
        <mc:AlternateContent xmlns:mc="http://schemas.openxmlformats.org/markup-compatibility/2006">
          <mc:Choice Requires="x14">
            <control shapeId="1119" r:id="rId39" name="Check Box 95">
              <controlPr locked="0" defaultSize="0" autoFill="0" autoLine="0" autoPict="0">
                <anchor moveWithCells="1">
                  <from>
                    <xdr:col>3</xdr:col>
                    <xdr:colOff>171450</xdr:colOff>
                    <xdr:row>77</xdr:row>
                    <xdr:rowOff>0</xdr:rowOff>
                  </from>
                  <to>
                    <xdr:col>11</xdr:col>
                    <xdr:colOff>200025</xdr:colOff>
                    <xdr:row>78</xdr:row>
                    <xdr:rowOff>9525</xdr:rowOff>
                  </to>
                </anchor>
              </controlPr>
            </control>
          </mc:Choice>
        </mc:AlternateContent>
        <mc:AlternateContent xmlns:mc="http://schemas.openxmlformats.org/markup-compatibility/2006">
          <mc:Choice Requires="x14">
            <control shapeId="1120" r:id="rId40" name="Check Box 96">
              <controlPr locked="0" defaultSize="0" autoFill="0" autoLine="0" autoPict="0">
                <anchor moveWithCells="1">
                  <from>
                    <xdr:col>3</xdr:col>
                    <xdr:colOff>171450</xdr:colOff>
                    <xdr:row>77</xdr:row>
                    <xdr:rowOff>190500</xdr:rowOff>
                  </from>
                  <to>
                    <xdr:col>11</xdr:col>
                    <xdr:colOff>200025</xdr:colOff>
                    <xdr:row>79</xdr:row>
                    <xdr:rowOff>0</xdr:rowOff>
                  </to>
                </anchor>
              </controlPr>
            </control>
          </mc:Choice>
        </mc:AlternateContent>
        <mc:AlternateContent xmlns:mc="http://schemas.openxmlformats.org/markup-compatibility/2006">
          <mc:Choice Requires="x14">
            <control shapeId="1121" r:id="rId41" name="Check Box 97">
              <controlPr locked="0" defaultSize="0" autoFill="0" autoLine="0" autoPict="0">
                <anchor moveWithCells="1">
                  <from>
                    <xdr:col>3</xdr:col>
                    <xdr:colOff>171450</xdr:colOff>
                    <xdr:row>78</xdr:row>
                    <xdr:rowOff>190500</xdr:rowOff>
                  </from>
                  <to>
                    <xdr:col>11</xdr:col>
                    <xdr:colOff>200025</xdr:colOff>
                    <xdr:row>80</xdr:row>
                    <xdr:rowOff>0</xdr:rowOff>
                  </to>
                </anchor>
              </controlPr>
            </control>
          </mc:Choice>
        </mc:AlternateContent>
        <mc:AlternateContent xmlns:mc="http://schemas.openxmlformats.org/markup-compatibility/2006">
          <mc:Choice Requires="x14">
            <control shapeId="1122" r:id="rId42" name="Check Box 98">
              <controlPr locked="0" defaultSize="0" autoFill="0" autoLine="0" autoPict="0">
                <anchor moveWithCells="1">
                  <from>
                    <xdr:col>3</xdr:col>
                    <xdr:colOff>171450</xdr:colOff>
                    <xdr:row>69</xdr:row>
                    <xdr:rowOff>95250</xdr:rowOff>
                  </from>
                  <to>
                    <xdr:col>11</xdr:col>
                    <xdr:colOff>200025</xdr:colOff>
                    <xdr:row>69</xdr:row>
                    <xdr:rowOff>304800</xdr:rowOff>
                  </to>
                </anchor>
              </controlPr>
            </control>
          </mc:Choice>
        </mc:AlternateContent>
        <mc:AlternateContent xmlns:mc="http://schemas.openxmlformats.org/markup-compatibility/2006">
          <mc:Choice Requires="x14">
            <control shapeId="1123" r:id="rId43" name="Check Box 99">
              <controlPr locked="0" defaultSize="0" autoFill="0" autoLine="0" autoPict="0">
                <anchor moveWithCells="1">
                  <from>
                    <xdr:col>3</xdr:col>
                    <xdr:colOff>171450</xdr:colOff>
                    <xdr:row>70</xdr:row>
                    <xdr:rowOff>180975</xdr:rowOff>
                  </from>
                  <to>
                    <xdr:col>11</xdr:col>
                    <xdr:colOff>200025</xdr:colOff>
                    <xdr:row>72</xdr:row>
                    <xdr:rowOff>9525</xdr:rowOff>
                  </to>
                </anchor>
              </controlPr>
            </control>
          </mc:Choice>
        </mc:AlternateContent>
        <mc:AlternateContent xmlns:mc="http://schemas.openxmlformats.org/markup-compatibility/2006">
          <mc:Choice Requires="x14">
            <control shapeId="1124" r:id="rId44" name="Check Box 100">
              <controlPr locked="0" defaultSize="0" autoFill="0" autoLine="0" autoPict="0">
                <anchor moveWithCells="1">
                  <from>
                    <xdr:col>3</xdr:col>
                    <xdr:colOff>171450</xdr:colOff>
                    <xdr:row>72</xdr:row>
                    <xdr:rowOff>190500</xdr:rowOff>
                  </from>
                  <to>
                    <xdr:col>11</xdr:col>
                    <xdr:colOff>200025</xdr:colOff>
                    <xdr:row>74</xdr:row>
                    <xdr:rowOff>0</xdr:rowOff>
                  </to>
                </anchor>
              </controlPr>
            </control>
          </mc:Choice>
        </mc:AlternateContent>
        <mc:AlternateContent xmlns:mc="http://schemas.openxmlformats.org/markup-compatibility/2006">
          <mc:Choice Requires="x14">
            <control shapeId="1125" r:id="rId45" name="Check Box 101">
              <controlPr locked="0" defaultSize="0" autoFill="0" autoLine="0" autoPict="0">
                <anchor moveWithCells="1">
                  <from>
                    <xdr:col>3</xdr:col>
                    <xdr:colOff>171450</xdr:colOff>
                    <xdr:row>74</xdr:row>
                    <xdr:rowOff>57150</xdr:rowOff>
                  </from>
                  <to>
                    <xdr:col>11</xdr:col>
                    <xdr:colOff>200025</xdr:colOff>
                    <xdr:row>74</xdr:row>
                    <xdr:rowOff>266700</xdr:rowOff>
                  </to>
                </anchor>
              </controlPr>
            </control>
          </mc:Choice>
        </mc:AlternateContent>
        <mc:AlternateContent xmlns:mc="http://schemas.openxmlformats.org/markup-compatibility/2006">
          <mc:Choice Requires="x14">
            <control shapeId="1126" r:id="rId46" name="Check Box 102">
              <controlPr locked="0" defaultSize="0" autoFill="0" autoLine="0" autoPict="0">
                <anchor moveWithCells="1">
                  <from>
                    <xdr:col>3</xdr:col>
                    <xdr:colOff>171450</xdr:colOff>
                    <xdr:row>75</xdr:row>
                    <xdr:rowOff>57150</xdr:rowOff>
                  </from>
                  <to>
                    <xdr:col>11</xdr:col>
                    <xdr:colOff>200025</xdr:colOff>
                    <xdr:row>75</xdr:row>
                    <xdr:rowOff>266700</xdr:rowOff>
                  </to>
                </anchor>
              </controlPr>
            </control>
          </mc:Choice>
        </mc:AlternateContent>
        <mc:AlternateContent xmlns:mc="http://schemas.openxmlformats.org/markup-compatibility/2006">
          <mc:Choice Requires="x14">
            <control shapeId="1127" r:id="rId47" name="Check Box 103">
              <controlPr locked="0" defaultSize="0" autoFill="0" autoLine="0" autoPict="0">
                <anchor moveWithCells="1">
                  <from>
                    <xdr:col>3</xdr:col>
                    <xdr:colOff>171450</xdr:colOff>
                    <xdr:row>82</xdr:row>
                    <xdr:rowOff>0</xdr:rowOff>
                  </from>
                  <to>
                    <xdr:col>11</xdr:col>
                    <xdr:colOff>200025</xdr:colOff>
                    <xdr:row>83</xdr:row>
                    <xdr:rowOff>19050</xdr:rowOff>
                  </to>
                </anchor>
              </controlPr>
            </control>
          </mc:Choice>
        </mc:AlternateContent>
        <mc:AlternateContent xmlns:mc="http://schemas.openxmlformats.org/markup-compatibility/2006">
          <mc:Choice Requires="x14">
            <control shapeId="1128" r:id="rId48" name="Check Box 104">
              <controlPr locked="0" defaultSize="0" autoFill="0" autoLine="0" autoPict="0">
                <anchor moveWithCells="1">
                  <from>
                    <xdr:col>3</xdr:col>
                    <xdr:colOff>171450</xdr:colOff>
                    <xdr:row>80</xdr:row>
                    <xdr:rowOff>0</xdr:rowOff>
                  </from>
                  <to>
                    <xdr:col>11</xdr:col>
                    <xdr:colOff>200025</xdr:colOff>
                    <xdr:row>81</xdr:row>
                    <xdr:rowOff>9525</xdr:rowOff>
                  </to>
                </anchor>
              </controlPr>
            </control>
          </mc:Choice>
        </mc:AlternateContent>
        <mc:AlternateContent xmlns:mc="http://schemas.openxmlformats.org/markup-compatibility/2006">
          <mc:Choice Requires="x14">
            <control shapeId="1129" r:id="rId49" name="Check Box 105">
              <controlPr locked="0" defaultSize="0" autoFill="0" autoLine="0" autoPict="0">
                <anchor moveWithCells="1">
                  <from>
                    <xdr:col>3</xdr:col>
                    <xdr:colOff>171450</xdr:colOff>
                    <xdr:row>55</xdr:row>
                    <xdr:rowOff>161925</xdr:rowOff>
                  </from>
                  <to>
                    <xdr:col>11</xdr:col>
                    <xdr:colOff>200025</xdr:colOff>
                    <xdr:row>56</xdr:row>
                    <xdr:rowOff>180975</xdr:rowOff>
                  </to>
                </anchor>
              </controlPr>
            </control>
          </mc:Choice>
        </mc:AlternateContent>
        <mc:AlternateContent xmlns:mc="http://schemas.openxmlformats.org/markup-compatibility/2006">
          <mc:Choice Requires="x14">
            <control shapeId="1130" r:id="rId50" name="Check Box 106">
              <controlPr locked="0" defaultSize="0" autoFill="0" autoLine="0" autoPict="0">
                <anchor moveWithCells="1">
                  <from>
                    <xdr:col>3</xdr:col>
                    <xdr:colOff>171450</xdr:colOff>
                    <xdr:row>33</xdr:row>
                    <xdr:rowOff>0</xdr:rowOff>
                  </from>
                  <to>
                    <xdr:col>11</xdr:col>
                    <xdr:colOff>200025</xdr:colOff>
                    <xdr:row>34</xdr:row>
                    <xdr:rowOff>19050</xdr:rowOff>
                  </to>
                </anchor>
              </controlPr>
            </control>
          </mc:Choice>
        </mc:AlternateContent>
        <mc:AlternateContent xmlns:mc="http://schemas.openxmlformats.org/markup-compatibility/2006">
          <mc:Choice Requires="x14">
            <control shapeId="1131" r:id="rId51" name="Check Box 107">
              <controlPr locked="0" defaultSize="0" autoFill="0" autoLine="0" autoPict="0">
                <anchor moveWithCells="1">
                  <from>
                    <xdr:col>3</xdr:col>
                    <xdr:colOff>171450</xdr:colOff>
                    <xdr:row>34</xdr:row>
                    <xdr:rowOff>180975</xdr:rowOff>
                  </from>
                  <to>
                    <xdr:col>11</xdr:col>
                    <xdr:colOff>200025</xdr:colOff>
                    <xdr:row>36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showRowColHeaders="0" topLeftCell="A2" workbookViewId="0">
      <selection activeCell="E33" sqref="E33"/>
    </sheetView>
  </sheetViews>
  <sheetFormatPr defaultRowHeight="15" x14ac:dyDescent="0.25"/>
  <cols>
    <col min="1" max="1" width="40.85546875" customWidth="1"/>
    <col min="2" max="2" width="15.85546875" customWidth="1"/>
    <col min="3" max="3" width="14.140625" customWidth="1"/>
    <col min="4" max="4" width="13.7109375" customWidth="1"/>
    <col min="5" max="5" width="14" customWidth="1"/>
    <col min="6" max="6" width="36.42578125" customWidth="1"/>
  </cols>
  <sheetData>
    <row r="1" spans="1:10" x14ac:dyDescent="0.25">
      <c r="A1" s="27"/>
      <c r="B1" s="27"/>
      <c r="C1" s="27"/>
      <c r="D1" s="27"/>
      <c r="E1" s="27"/>
      <c r="F1" s="27"/>
      <c r="G1" s="27"/>
      <c r="H1" s="27"/>
      <c r="I1" s="27"/>
      <c r="J1" s="27"/>
    </row>
    <row r="2" spans="1:10" x14ac:dyDescent="0.25">
      <c r="A2" s="27"/>
      <c r="B2" s="27"/>
      <c r="C2" s="27"/>
      <c r="D2" s="27"/>
      <c r="E2" s="27"/>
      <c r="F2" s="27"/>
      <c r="G2" s="27"/>
      <c r="H2" s="27"/>
      <c r="I2" s="27"/>
      <c r="J2" s="27"/>
    </row>
    <row r="3" spans="1:10" ht="15.75" thickBot="1" x14ac:dyDescent="0.3">
      <c r="A3" s="57" t="s">
        <v>132</v>
      </c>
      <c r="B3" s="27"/>
      <c r="C3" s="27"/>
      <c r="D3" s="27"/>
      <c r="E3" s="27"/>
      <c r="F3" s="27"/>
      <c r="G3" s="27"/>
      <c r="H3" s="27"/>
      <c r="I3" s="27"/>
      <c r="J3" s="27"/>
    </row>
    <row r="4" spans="1:10" ht="15.75" thickBot="1" x14ac:dyDescent="0.3">
      <c r="A4" s="58" t="s">
        <v>68</v>
      </c>
      <c r="B4" s="113" t="s">
        <v>69</v>
      </c>
      <c r="C4" s="114"/>
      <c r="D4" s="114"/>
      <c r="E4" s="115"/>
      <c r="F4" s="27"/>
      <c r="G4" s="27"/>
      <c r="H4" s="27"/>
      <c r="I4" s="27"/>
      <c r="J4" s="27"/>
    </row>
    <row r="5" spans="1:10" ht="15.75" thickBot="1" x14ac:dyDescent="0.3">
      <c r="A5" s="59"/>
      <c r="B5" s="60" t="s">
        <v>75</v>
      </c>
      <c r="C5" s="60" t="s">
        <v>76</v>
      </c>
      <c r="D5" s="60" t="s">
        <v>77</v>
      </c>
      <c r="E5" s="60" t="s">
        <v>78</v>
      </c>
      <c r="F5" s="27"/>
      <c r="G5" s="27"/>
      <c r="H5" s="27"/>
      <c r="I5" s="27"/>
      <c r="J5" s="27"/>
    </row>
    <row r="6" spans="1:10" ht="15.75" thickBot="1" x14ac:dyDescent="0.3">
      <c r="A6" s="59" t="s">
        <v>70</v>
      </c>
      <c r="B6" s="61">
        <v>3.6</v>
      </c>
      <c r="C6" s="61">
        <v>3</v>
      </c>
      <c r="D6" s="61">
        <v>4.0999999999999996</v>
      </c>
      <c r="E6" s="61">
        <v>4.9000000000000004</v>
      </c>
      <c r="F6" s="27"/>
      <c r="G6" s="27"/>
      <c r="H6" s="27"/>
      <c r="I6" s="27"/>
      <c r="J6" s="27"/>
    </row>
    <row r="7" spans="1:10" ht="15.75" thickBot="1" x14ac:dyDescent="0.3">
      <c r="A7" s="59" t="s">
        <v>71</v>
      </c>
      <c r="B7" s="61">
        <v>2.1</v>
      </c>
      <c r="C7" s="61">
        <v>2.1</v>
      </c>
      <c r="D7" s="61">
        <v>2.2000000000000002</v>
      </c>
      <c r="E7" s="61">
        <v>2.9</v>
      </c>
      <c r="F7" s="27"/>
      <c r="G7" s="27"/>
      <c r="H7" s="27"/>
      <c r="I7" s="27"/>
      <c r="J7" s="27"/>
    </row>
    <row r="8" spans="1:10" ht="15.75" thickBot="1" x14ac:dyDescent="0.3">
      <c r="A8" s="62" t="s">
        <v>72</v>
      </c>
      <c r="B8" s="63">
        <v>1.3</v>
      </c>
      <c r="C8" s="63">
        <v>2.4</v>
      </c>
      <c r="D8" s="63">
        <v>3.1</v>
      </c>
      <c r="E8" s="63">
        <v>4.8</v>
      </c>
      <c r="F8" s="27"/>
      <c r="G8" s="27"/>
      <c r="H8" s="27"/>
      <c r="I8" s="27"/>
      <c r="J8" s="27"/>
    </row>
    <row r="9" spans="1:10" x14ac:dyDescent="0.25">
      <c r="A9" s="62" t="s">
        <v>73</v>
      </c>
      <c r="B9" s="63">
        <v>0.26</v>
      </c>
      <c r="C9" s="63">
        <v>0.32</v>
      </c>
      <c r="D9" s="63">
        <v>0.43</v>
      </c>
      <c r="E9" s="63">
        <v>0.43</v>
      </c>
      <c r="F9" s="27"/>
      <c r="G9" s="27"/>
      <c r="H9" s="27"/>
      <c r="I9" s="27"/>
      <c r="J9" s="27"/>
    </row>
    <row r="10" spans="1:10" ht="15.75" thickBot="1" x14ac:dyDescent="0.3">
      <c r="A10" s="59" t="s">
        <v>74</v>
      </c>
      <c r="B10" s="61">
        <v>0.4</v>
      </c>
      <c r="C10" s="61">
        <v>0.4</v>
      </c>
      <c r="D10" s="61">
        <v>0.5</v>
      </c>
      <c r="E10" s="61">
        <v>0.5</v>
      </c>
      <c r="F10" s="27"/>
      <c r="G10" s="27"/>
      <c r="H10" s="27"/>
      <c r="I10" s="27"/>
      <c r="J10" s="27"/>
    </row>
    <row r="11" spans="1:10" x14ac:dyDescent="0.25">
      <c r="A11" s="27"/>
      <c r="B11" s="27"/>
      <c r="C11" s="27"/>
      <c r="D11" s="27"/>
      <c r="E11" s="27"/>
      <c r="F11" s="27"/>
      <c r="G11" s="27"/>
      <c r="H11" s="27"/>
      <c r="I11" s="27"/>
      <c r="J11" s="27"/>
    </row>
    <row r="12" spans="1:10" ht="15.75" thickBot="1" x14ac:dyDescent="0.3">
      <c r="A12" s="57" t="s">
        <v>155</v>
      </c>
      <c r="B12" s="27"/>
      <c r="C12" s="27"/>
      <c r="D12" s="27"/>
      <c r="E12" s="27"/>
      <c r="F12" s="57" t="s">
        <v>172</v>
      </c>
      <c r="G12" s="27"/>
      <c r="H12" s="27"/>
      <c r="I12" s="27"/>
      <c r="J12" s="27"/>
    </row>
    <row r="13" spans="1:10" ht="38.25" x14ac:dyDescent="0.25">
      <c r="A13" s="105" t="s">
        <v>133</v>
      </c>
      <c r="B13" s="64" t="s">
        <v>134</v>
      </c>
      <c r="C13" s="27"/>
      <c r="D13" s="27"/>
      <c r="E13" s="27"/>
      <c r="F13" s="105" t="s">
        <v>156</v>
      </c>
      <c r="G13" s="64" t="s">
        <v>157</v>
      </c>
      <c r="H13" s="27"/>
      <c r="I13" s="27"/>
      <c r="J13" s="27"/>
    </row>
    <row r="14" spans="1:10" ht="26.25" thickBot="1" x14ac:dyDescent="0.3">
      <c r="A14" s="106"/>
      <c r="B14" s="65" t="s">
        <v>135</v>
      </c>
      <c r="C14" s="27"/>
      <c r="D14" s="27"/>
      <c r="E14" s="27"/>
      <c r="F14" s="106"/>
      <c r="G14" s="65" t="s">
        <v>158</v>
      </c>
      <c r="H14" s="27"/>
      <c r="I14" s="27"/>
      <c r="J14" s="27"/>
    </row>
    <row r="15" spans="1:10" ht="15.75" thickBot="1" x14ac:dyDescent="0.3">
      <c r="A15" s="66" t="s">
        <v>136</v>
      </c>
      <c r="B15" s="67">
        <v>60</v>
      </c>
      <c r="C15" s="27"/>
      <c r="D15" s="27"/>
      <c r="E15" s="27"/>
      <c r="F15" s="66" t="s">
        <v>159</v>
      </c>
      <c r="G15" s="67">
        <v>50</v>
      </c>
      <c r="H15" s="27"/>
      <c r="I15" s="27"/>
      <c r="J15" s="27"/>
    </row>
    <row r="16" spans="1:10" ht="15.75" thickBot="1" x14ac:dyDescent="0.3">
      <c r="A16" s="66" t="s">
        <v>137</v>
      </c>
      <c r="B16" s="67">
        <v>60</v>
      </c>
      <c r="C16" s="27"/>
      <c r="D16" s="27"/>
      <c r="E16" s="27"/>
      <c r="F16" s="66" t="s">
        <v>160</v>
      </c>
      <c r="G16" s="67">
        <v>50</v>
      </c>
      <c r="H16" s="27"/>
      <c r="I16" s="27"/>
      <c r="J16" s="27"/>
    </row>
    <row r="17" spans="1:10" ht="15.75" thickBot="1" x14ac:dyDescent="0.3">
      <c r="A17" s="66" t="s">
        <v>138</v>
      </c>
      <c r="B17" s="67">
        <v>55</v>
      </c>
      <c r="C17" s="27"/>
      <c r="D17" s="27"/>
      <c r="E17" s="27"/>
      <c r="F17" s="66" t="s">
        <v>161</v>
      </c>
      <c r="G17" s="67">
        <v>100</v>
      </c>
      <c r="H17" s="27"/>
      <c r="I17" s="27"/>
      <c r="J17" s="27"/>
    </row>
    <row r="18" spans="1:10" ht="15.75" thickBot="1" x14ac:dyDescent="0.3">
      <c r="A18" s="66" t="s">
        <v>139</v>
      </c>
      <c r="B18" s="67">
        <v>60</v>
      </c>
      <c r="C18" s="27"/>
      <c r="D18" s="27"/>
      <c r="E18" s="27"/>
      <c r="F18" s="66" t="s">
        <v>162</v>
      </c>
      <c r="G18" s="67">
        <v>60</v>
      </c>
      <c r="H18" s="27"/>
      <c r="I18" s="27"/>
      <c r="J18" s="27"/>
    </row>
    <row r="19" spans="1:10" ht="15.75" thickBot="1" x14ac:dyDescent="0.3">
      <c r="A19" s="66" t="s">
        <v>140</v>
      </c>
      <c r="B19" s="67">
        <v>55</v>
      </c>
      <c r="C19" s="27"/>
      <c r="D19" s="27"/>
      <c r="E19" s="27"/>
      <c r="F19" s="66" t="s">
        <v>163</v>
      </c>
      <c r="G19" s="67">
        <v>50</v>
      </c>
      <c r="H19" s="27"/>
      <c r="I19" s="27"/>
      <c r="J19" s="27"/>
    </row>
    <row r="20" spans="1:10" ht="15.75" thickBot="1" x14ac:dyDescent="0.3">
      <c r="A20" s="66" t="s">
        <v>204</v>
      </c>
      <c r="B20" s="67">
        <v>65</v>
      </c>
      <c r="C20" s="27"/>
      <c r="D20" s="27"/>
      <c r="E20" s="27"/>
      <c r="F20" s="66" t="s">
        <v>164</v>
      </c>
      <c r="G20" s="67">
        <v>65</v>
      </c>
      <c r="H20" s="27"/>
      <c r="I20" s="27"/>
      <c r="J20" s="27"/>
    </row>
    <row r="21" spans="1:10" ht="15.75" thickBot="1" x14ac:dyDescent="0.3">
      <c r="A21" s="66" t="s">
        <v>205</v>
      </c>
      <c r="B21" s="67">
        <v>65</v>
      </c>
      <c r="C21" s="27"/>
      <c r="D21" s="27"/>
      <c r="E21" s="27"/>
      <c r="F21" s="66" t="s">
        <v>165</v>
      </c>
      <c r="G21" s="67">
        <v>50</v>
      </c>
      <c r="H21" s="27"/>
      <c r="I21" s="27"/>
      <c r="J21" s="27"/>
    </row>
    <row r="22" spans="1:10" ht="15.75" thickBot="1" x14ac:dyDescent="0.3">
      <c r="A22" s="66" t="s">
        <v>141</v>
      </c>
      <c r="B22" s="67">
        <v>75</v>
      </c>
      <c r="C22" s="27"/>
      <c r="D22" s="27"/>
      <c r="E22" s="27"/>
      <c r="F22" s="66" t="s">
        <v>166</v>
      </c>
      <c r="G22" s="67">
        <v>50</v>
      </c>
      <c r="H22" s="27"/>
      <c r="I22" s="27"/>
      <c r="J22" s="27"/>
    </row>
    <row r="23" spans="1:10" ht="15.75" thickBot="1" x14ac:dyDescent="0.3">
      <c r="A23" s="66" t="s">
        <v>142</v>
      </c>
      <c r="B23" s="67">
        <v>75</v>
      </c>
      <c r="C23" s="27"/>
      <c r="D23" s="27"/>
      <c r="E23" s="27"/>
      <c r="F23" s="66" t="s">
        <v>167</v>
      </c>
      <c r="G23" s="67">
        <v>70</v>
      </c>
      <c r="H23" s="27"/>
      <c r="I23" s="27"/>
      <c r="J23" s="27"/>
    </row>
    <row r="24" spans="1:10" ht="15.75" thickBot="1" x14ac:dyDescent="0.3">
      <c r="A24" s="66" t="s">
        <v>143</v>
      </c>
      <c r="B24" s="67">
        <v>100</v>
      </c>
      <c r="C24" s="27"/>
      <c r="D24" s="27"/>
      <c r="E24" s="27"/>
      <c r="F24" s="66" t="s">
        <v>168</v>
      </c>
      <c r="G24" s="67">
        <v>100</v>
      </c>
      <c r="H24" s="27"/>
      <c r="I24" s="27"/>
      <c r="J24" s="27"/>
    </row>
    <row r="25" spans="1:10" ht="15.75" thickBot="1" x14ac:dyDescent="0.3">
      <c r="A25" s="116" t="s">
        <v>144</v>
      </c>
      <c r="B25" s="117"/>
      <c r="C25" s="27"/>
      <c r="D25" s="27"/>
      <c r="E25" s="27"/>
      <c r="F25" s="66" t="s">
        <v>169</v>
      </c>
      <c r="G25" s="67">
        <v>250</v>
      </c>
      <c r="H25" s="27"/>
      <c r="I25" s="27"/>
      <c r="J25" s="27"/>
    </row>
    <row r="26" spans="1:10" ht="25.5" customHeight="1" thickBot="1" x14ac:dyDescent="0.3">
      <c r="A26" s="66" t="s">
        <v>145</v>
      </c>
      <c r="B26" s="67">
        <v>60</v>
      </c>
      <c r="C26" s="27"/>
      <c r="D26" s="27"/>
      <c r="E26" s="27"/>
      <c r="F26" s="107" t="s">
        <v>170</v>
      </c>
      <c r="G26" s="108"/>
      <c r="H26" s="27"/>
      <c r="I26" s="27"/>
      <c r="J26" s="27"/>
    </row>
    <row r="27" spans="1:10" ht="24" customHeight="1" thickBot="1" x14ac:dyDescent="0.3">
      <c r="A27" s="66" t="s">
        <v>146</v>
      </c>
      <c r="B27" s="67">
        <v>60</v>
      </c>
      <c r="C27" s="27"/>
      <c r="D27" s="27"/>
      <c r="E27" s="27"/>
      <c r="F27" s="109" t="s">
        <v>171</v>
      </c>
      <c r="G27" s="110"/>
      <c r="H27" s="27"/>
      <c r="I27" s="27"/>
      <c r="J27" s="27"/>
    </row>
    <row r="28" spans="1:10" ht="15.75" thickBot="1" x14ac:dyDescent="0.3">
      <c r="A28" s="66" t="s">
        <v>147</v>
      </c>
      <c r="B28" s="67">
        <v>50</v>
      </c>
      <c r="C28" s="27"/>
      <c r="D28" s="27"/>
      <c r="E28" s="27"/>
      <c r="F28" s="27"/>
      <c r="G28" s="27"/>
      <c r="H28" s="27"/>
      <c r="I28" s="27"/>
      <c r="J28" s="27"/>
    </row>
    <row r="29" spans="1:10" ht="15.75" thickBot="1" x14ac:dyDescent="0.3">
      <c r="A29" s="116" t="s">
        <v>148</v>
      </c>
      <c r="B29" s="117"/>
      <c r="C29" s="27"/>
      <c r="D29" s="27"/>
      <c r="E29" s="27"/>
      <c r="F29" s="27"/>
      <c r="G29" s="27"/>
      <c r="H29" s="27"/>
      <c r="I29" s="27"/>
      <c r="J29" s="27"/>
    </row>
    <row r="30" spans="1:10" ht="15.75" thickBot="1" x14ac:dyDescent="0.3">
      <c r="A30" s="66" t="s">
        <v>149</v>
      </c>
      <c r="B30" s="67">
        <v>60</v>
      </c>
      <c r="C30" s="27"/>
      <c r="D30" s="27"/>
      <c r="E30" s="27"/>
      <c r="F30" s="27"/>
      <c r="G30" s="27"/>
      <c r="H30" s="27"/>
      <c r="I30" s="27"/>
      <c r="J30" s="27"/>
    </row>
    <row r="31" spans="1:10" ht="15.75" thickBot="1" x14ac:dyDescent="0.3">
      <c r="A31" s="66" t="s">
        <v>150</v>
      </c>
      <c r="B31" s="67">
        <v>60</v>
      </c>
      <c r="C31" s="27"/>
      <c r="D31" s="27"/>
      <c r="E31" s="27"/>
      <c r="F31" s="27"/>
      <c r="G31" s="27"/>
      <c r="H31" s="27"/>
      <c r="I31" s="27"/>
      <c r="J31" s="27"/>
    </row>
    <row r="32" spans="1:10" ht="15.75" thickBot="1" x14ac:dyDescent="0.3">
      <c r="A32" s="116" t="s">
        <v>151</v>
      </c>
      <c r="B32" s="117"/>
      <c r="C32" s="27"/>
      <c r="D32" s="27"/>
      <c r="E32" s="27"/>
      <c r="F32" s="27"/>
      <c r="G32" s="27"/>
      <c r="H32" s="27"/>
      <c r="I32" s="27"/>
      <c r="J32" s="27"/>
    </row>
    <row r="33" spans="1:10" ht="26.25" thickBot="1" x14ac:dyDescent="0.3">
      <c r="A33" s="66" t="s">
        <v>152</v>
      </c>
      <c r="B33" s="67">
        <v>140</v>
      </c>
      <c r="C33" s="27"/>
      <c r="D33" s="27"/>
      <c r="E33" s="27"/>
      <c r="F33" s="27"/>
      <c r="G33" s="27"/>
      <c r="H33" s="27"/>
      <c r="I33" s="27"/>
      <c r="J33" s="27"/>
    </row>
    <row r="34" spans="1:10" ht="15.75" thickBot="1" x14ac:dyDescent="0.3">
      <c r="A34" s="66" t="s">
        <v>153</v>
      </c>
      <c r="B34" s="67">
        <v>100</v>
      </c>
      <c r="C34" s="27"/>
      <c r="D34" s="27"/>
      <c r="E34" s="27"/>
      <c r="F34" s="27"/>
      <c r="G34" s="27"/>
      <c r="H34" s="27"/>
      <c r="I34" s="27"/>
      <c r="J34" s="27"/>
    </row>
    <row r="35" spans="1:10" ht="15.75" thickBot="1" x14ac:dyDescent="0.3">
      <c r="A35" s="111" t="s">
        <v>154</v>
      </c>
      <c r="B35" s="118"/>
      <c r="C35" s="27"/>
      <c r="D35" s="27"/>
      <c r="E35" s="27"/>
      <c r="F35" s="27"/>
      <c r="G35" s="27"/>
      <c r="H35" s="27"/>
      <c r="I35" s="27"/>
      <c r="J35" s="27"/>
    </row>
    <row r="36" spans="1:10" x14ac:dyDescent="0.25">
      <c r="A36" s="27"/>
      <c r="B36" s="27"/>
      <c r="C36" s="27"/>
      <c r="D36" s="27"/>
      <c r="E36" s="27"/>
      <c r="F36" s="27"/>
      <c r="G36" s="27"/>
      <c r="H36" s="27"/>
      <c r="I36" s="27"/>
      <c r="J36" s="27"/>
    </row>
    <row r="37" spans="1:10" ht="15.75" thickBot="1" x14ac:dyDescent="0.3">
      <c r="A37" s="57" t="s">
        <v>197</v>
      </c>
      <c r="B37" s="27"/>
      <c r="C37" s="27"/>
      <c r="D37" s="27"/>
      <c r="E37" s="27"/>
      <c r="F37" s="27"/>
      <c r="G37" s="27"/>
      <c r="H37" s="27"/>
      <c r="I37" s="27"/>
      <c r="J37" s="27"/>
    </row>
    <row r="38" spans="1:10" x14ac:dyDescent="0.25">
      <c r="A38" s="105" t="s">
        <v>173</v>
      </c>
      <c r="B38" s="69" t="s">
        <v>174</v>
      </c>
      <c r="C38" s="27"/>
      <c r="D38" s="27"/>
      <c r="E38" s="27"/>
      <c r="F38" s="27"/>
      <c r="G38" s="27"/>
      <c r="H38" s="27"/>
      <c r="I38" s="27"/>
      <c r="J38" s="27"/>
    </row>
    <row r="39" spans="1:10" ht="26.25" thickBot="1" x14ac:dyDescent="0.3">
      <c r="A39" s="106"/>
      <c r="B39" s="70" t="s">
        <v>175</v>
      </c>
      <c r="C39" s="27"/>
      <c r="D39" s="27"/>
      <c r="E39" s="27"/>
      <c r="F39" s="27"/>
      <c r="G39" s="27"/>
      <c r="H39" s="27"/>
      <c r="I39" s="27"/>
      <c r="J39" s="27"/>
    </row>
    <row r="40" spans="1:10" ht="26.25" thickBot="1" x14ac:dyDescent="0.3">
      <c r="A40" s="66" t="s">
        <v>176</v>
      </c>
      <c r="B40" s="68" t="s">
        <v>177</v>
      </c>
      <c r="C40" s="27"/>
      <c r="D40" s="27"/>
      <c r="E40" s="27"/>
      <c r="F40" s="27"/>
      <c r="G40" s="27"/>
      <c r="H40" s="27"/>
      <c r="I40" s="27"/>
      <c r="J40" s="27"/>
    </row>
    <row r="41" spans="1:10" ht="39" thickBot="1" x14ac:dyDescent="0.3">
      <c r="A41" s="66" t="s">
        <v>178</v>
      </c>
      <c r="B41" s="68" t="s">
        <v>179</v>
      </c>
      <c r="C41" s="27"/>
      <c r="D41" s="27"/>
      <c r="E41" s="27"/>
      <c r="F41" s="27"/>
      <c r="G41" s="27"/>
      <c r="H41" s="27"/>
      <c r="I41" s="27"/>
      <c r="J41" s="27"/>
    </row>
    <row r="42" spans="1:10" ht="26.25" thickBot="1" x14ac:dyDescent="0.3">
      <c r="A42" s="66" t="s">
        <v>180</v>
      </c>
      <c r="B42" s="68" t="s">
        <v>177</v>
      </c>
      <c r="C42" s="27"/>
      <c r="D42" s="27"/>
      <c r="E42" s="27"/>
      <c r="F42" s="27"/>
      <c r="G42" s="27"/>
      <c r="H42" s="27"/>
      <c r="I42" s="27"/>
      <c r="J42" s="27"/>
    </row>
    <row r="43" spans="1:10" ht="26.25" thickBot="1" x14ac:dyDescent="0.3">
      <c r="A43" s="66" t="s">
        <v>181</v>
      </c>
      <c r="B43" s="68" t="s">
        <v>177</v>
      </c>
      <c r="C43" s="27"/>
      <c r="D43" s="27"/>
      <c r="E43" s="27"/>
      <c r="F43" s="27"/>
      <c r="G43" s="27"/>
      <c r="H43" s="27"/>
      <c r="I43" s="27"/>
      <c r="J43" s="27"/>
    </row>
    <row r="44" spans="1:10" ht="26.25" thickBot="1" x14ac:dyDescent="0.3">
      <c r="A44" s="66" t="s">
        <v>182</v>
      </c>
      <c r="B44" s="68" t="s">
        <v>177</v>
      </c>
      <c r="C44" s="27"/>
      <c r="D44" s="27"/>
      <c r="E44" s="27"/>
      <c r="F44" s="27"/>
      <c r="G44" s="27"/>
      <c r="H44" s="27"/>
      <c r="I44" s="27"/>
      <c r="J44" s="27"/>
    </row>
    <row r="45" spans="1:10" ht="15.75" thickBot="1" x14ac:dyDescent="0.3">
      <c r="A45" s="66" t="s">
        <v>183</v>
      </c>
      <c r="B45" s="68" t="s">
        <v>177</v>
      </c>
      <c r="C45" s="27"/>
      <c r="D45" s="27"/>
      <c r="E45" s="27"/>
      <c r="F45" s="27"/>
      <c r="G45" s="27"/>
      <c r="H45" s="27"/>
      <c r="I45" s="27"/>
      <c r="J45" s="27"/>
    </row>
    <row r="46" spans="1:10" ht="64.5" thickBot="1" x14ac:dyDescent="0.3">
      <c r="A46" s="66" t="s">
        <v>184</v>
      </c>
      <c r="B46" s="68" t="s">
        <v>185</v>
      </c>
      <c r="C46" s="27"/>
      <c r="D46" s="27"/>
      <c r="E46" s="27"/>
      <c r="F46" s="27"/>
      <c r="G46" s="27"/>
      <c r="H46" s="27"/>
      <c r="I46" s="27"/>
      <c r="J46" s="27"/>
    </row>
    <row r="47" spans="1:10" ht="64.5" thickBot="1" x14ac:dyDescent="0.3">
      <c r="A47" s="66" t="s">
        <v>186</v>
      </c>
      <c r="B47" s="68" t="s">
        <v>185</v>
      </c>
      <c r="C47" s="27"/>
      <c r="D47" s="27"/>
      <c r="E47" s="27"/>
      <c r="F47" s="27"/>
      <c r="G47" s="27"/>
      <c r="H47" s="27"/>
      <c r="I47" s="27"/>
      <c r="J47" s="27"/>
    </row>
    <row r="48" spans="1:10" ht="15.75" thickBot="1" x14ac:dyDescent="0.3">
      <c r="A48" s="66" t="s">
        <v>187</v>
      </c>
      <c r="B48" s="68" t="s">
        <v>188</v>
      </c>
      <c r="C48" s="27"/>
      <c r="D48" s="27"/>
      <c r="E48" s="27"/>
      <c r="F48" s="27"/>
      <c r="G48" s="27"/>
      <c r="H48" s="27"/>
      <c r="I48" s="27"/>
      <c r="J48" s="27"/>
    </row>
    <row r="49" spans="1:10" ht="15.75" thickBot="1" x14ac:dyDescent="0.3">
      <c r="A49" s="66" t="s">
        <v>189</v>
      </c>
      <c r="B49" s="68" t="s">
        <v>190</v>
      </c>
      <c r="C49" s="27"/>
      <c r="D49" s="27"/>
      <c r="E49" s="27"/>
      <c r="F49" s="27"/>
      <c r="G49" s="27"/>
      <c r="H49" s="27"/>
      <c r="I49" s="27"/>
      <c r="J49" s="27"/>
    </row>
    <row r="50" spans="1:10" ht="15.75" thickBot="1" x14ac:dyDescent="0.3">
      <c r="A50" s="66" t="s">
        <v>191</v>
      </c>
      <c r="B50" s="68" t="s">
        <v>192</v>
      </c>
      <c r="C50" s="27"/>
      <c r="D50" s="27"/>
      <c r="E50" s="27"/>
      <c r="F50" s="27"/>
      <c r="G50" s="27"/>
      <c r="H50" s="27"/>
      <c r="I50" s="27"/>
      <c r="J50" s="27"/>
    </row>
    <row r="51" spans="1:10" ht="51.75" thickBot="1" x14ac:dyDescent="0.3">
      <c r="A51" s="66" t="s">
        <v>193</v>
      </c>
      <c r="B51" s="68" t="s">
        <v>194</v>
      </c>
      <c r="C51" s="27"/>
      <c r="D51" s="27"/>
      <c r="E51" s="27"/>
      <c r="F51" s="27"/>
      <c r="G51" s="27"/>
      <c r="H51" s="27"/>
      <c r="I51" s="27"/>
      <c r="J51" s="27"/>
    </row>
    <row r="52" spans="1:10" ht="51" customHeight="1" thickBot="1" x14ac:dyDescent="0.3">
      <c r="A52" s="111" t="s">
        <v>195</v>
      </c>
      <c r="B52" s="112"/>
      <c r="C52" s="27"/>
      <c r="D52" s="27"/>
      <c r="E52" s="27"/>
      <c r="F52" s="27"/>
      <c r="G52" s="27"/>
      <c r="H52" s="27"/>
      <c r="I52" s="27"/>
      <c r="J52" s="27"/>
    </row>
    <row r="53" spans="1:10" ht="25.5" customHeight="1" thickBot="1" x14ac:dyDescent="0.3">
      <c r="A53" s="111" t="s">
        <v>196</v>
      </c>
      <c r="B53" s="112"/>
      <c r="C53" s="27"/>
      <c r="D53" s="27"/>
      <c r="E53" s="27"/>
      <c r="F53" s="27"/>
      <c r="G53" s="27"/>
      <c r="H53" s="27"/>
      <c r="I53" s="27"/>
      <c r="J53" s="27"/>
    </row>
    <row r="54" spans="1:10" x14ac:dyDescent="0.25">
      <c r="A54" s="27"/>
      <c r="B54" s="27"/>
      <c r="C54" s="27"/>
      <c r="D54" s="27"/>
      <c r="E54" s="27"/>
      <c r="F54" s="27"/>
      <c r="G54" s="27"/>
      <c r="H54" s="27"/>
      <c r="I54" s="27"/>
      <c r="J54" s="27"/>
    </row>
    <row r="55" spans="1:10" x14ac:dyDescent="0.25">
      <c r="A55" s="27"/>
      <c r="B55" s="27"/>
      <c r="C55" s="27"/>
      <c r="D55" s="27"/>
      <c r="E55" s="27"/>
      <c r="F55" s="27"/>
      <c r="G55" s="27"/>
      <c r="H55" s="27"/>
      <c r="I55" s="27"/>
      <c r="J55" s="27"/>
    </row>
    <row r="56" spans="1:10" x14ac:dyDescent="0.25">
      <c r="A56" s="27"/>
      <c r="B56" s="27"/>
      <c r="C56" s="27"/>
      <c r="D56" s="27"/>
      <c r="E56" s="27"/>
      <c r="F56" s="27"/>
      <c r="G56" s="27"/>
      <c r="H56" s="27"/>
      <c r="I56" s="27"/>
      <c r="J56" s="27"/>
    </row>
    <row r="57" spans="1:10" x14ac:dyDescent="0.25">
      <c r="A57" s="27"/>
      <c r="B57" s="27"/>
      <c r="C57" s="27"/>
      <c r="D57" s="27"/>
      <c r="E57" s="27"/>
      <c r="F57" s="27"/>
      <c r="G57" s="27"/>
      <c r="H57" s="27"/>
      <c r="I57" s="27"/>
      <c r="J57" s="27"/>
    </row>
    <row r="58" spans="1:10" x14ac:dyDescent="0.25">
      <c r="A58" s="27"/>
      <c r="B58" s="27"/>
      <c r="C58" s="27"/>
      <c r="D58" s="27"/>
      <c r="E58" s="27"/>
      <c r="F58" s="27"/>
      <c r="G58" s="27"/>
      <c r="H58" s="27"/>
      <c r="I58" s="27"/>
      <c r="J58" s="27"/>
    </row>
  </sheetData>
  <sheetProtection password="833F" sheet="1" objects="1" scenarios="1"/>
  <mergeCells count="12">
    <mergeCell ref="A53:B53"/>
    <mergeCell ref="B4:E4"/>
    <mergeCell ref="A13:A14"/>
    <mergeCell ref="A25:B25"/>
    <mergeCell ref="A29:B29"/>
    <mergeCell ref="A32:B32"/>
    <mergeCell ref="A35:B35"/>
    <mergeCell ref="F13:F14"/>
    <mergeCell ref="F26:G26"/>
    <mergeCell ref="F27:G27"/>
    <mergeCell ref="A38:A39"/>
    <mergeCell ref="A52:B5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Q44"/>
  <sheetViews>
    <sheetView workbookViewId="0">
      <selection activeCell="I4" sqref="I4"/>
    </sheetView>
  </sheetViews>
  <sheetFormatPr defaultRowHeight="15" x14ac:dyDescent="0.25"/>
  <sheetData>
    <row r="3" spans="3:17" ht="15.75" thickBot="1" x14ac:dyDescent="0.3"/>
    <row r="4" spans="3:17" ht="26.25" thickBot="1" x14ac:dyDescent="0.3">
      <c r="C4" s="4" t="s">
        <v>68</v>
      </c>
      <c r="D4" s="119" t="s">
        <v>69</v>
      </c>
      <c r="E4" s="120"/>
      <c r="F4" s="120"/>
      <c r="G4" s="121"/>
      <c r="K4" s="25" t="s">
        <v>91</v>
      </c>
    </row>
    <row r="5" spans="3:17" ht="15.75" thickBot="1" x14ac:dyDescent="0.3">
      <c r="C5" s="5"/>
      <c r="D5" s="6" t="s">
        <v>75</v>
      </c>
      <c r="E5" s="6" t="s">
        <v>76</v>
      </c>
      <c r="F5" s="6" t="s">
        <v>77</v>
      </c>
      <c r="G5" s="6" t="s">
        <v>78</v>
      </c>
      <c r="H5" s="8" t="s">
        <v>79</v>
      </c>
      <c r="K5" s="5"/>
      <c r="L5" s="6" t="s">
        <v>75</v>
      </c>
      <c r="M5" s="6" t="s">
        <v>76</v>
      </c>
      <c r="N5" s="6" t="s">
        <v>77</v>
      </c>
      <c r="O5" s="6" t="s">
        <v>78</v>
      </c>
    </row>
    <row r="6" spans="3:17" ht="15.75" thickBot="1" x14ac:dyDescent="0.3">
      <c r="C6" s="5" t="s">
        <v>70</v>
      </c>
      <c r="D6" s="10">
        <v>3.6</v>
      </c>
      <c r="E6" s="10">
        <v>3</v>
      </c>
      <c r="F6" s="10">
        <v>4.0999999999999996</v>
      </c>
      <c r="G6" s="10">
        <v>4.9000000000000004</v>
      </c>
      <c r="H6" s="9">
        <v>5</v>
      </c>
      <c r="K6" s="5" t="s">
        <v>70</v>
      </c>
      <c r="L6" s="10">
        <f>INDEX(D19:H19,1,MATCH($D$14,$D$16:$H$16,0))</f>
        <v>0</v>
      </c>
      <c r="M6" s="10">
        <f>INDEX(D26:H26,1,MATCH($D$14,$D$16:$H$16,0))</f>
        <v>0</v>
      </c>
      <c r="N6" s="10">
        <f>INDEX(D33:H33,1,MATCH($D$14,$D$16:$H$16,0))</f>
        <v>0</v>
      </c>
      <c r="O6" s="10">
        <f>INDEX(D40:H40,1,MATCH($D$14,$D$16:$H$16,0))</f>
        <v>0</v>
      </c>
    </row>
    <row r="7" spans="3:17" ht="15.75" thickBot="1" x14ac:dyDescent="0.3">
      <c r="C7" s="5" t="s">
        <v>71</v>
      </c>
      <c r="D7" s="10">
        <v>2.1</v>
      </c>
      <c r="E7" s="10">
        <v>2.1</v>
      </c>
      <c r="F7" s="10">
        <v>2.2000000000000002</v>
      </c>
      <c r="G7" s="10">
        <v>2.9</v>
      </c>
      <c r="H7" s="9">
        <v>5</v>
      </c>
      <c r="K7" s="5" t="s">
        <v>71</v>
      </c>
      <c r="L7" s="10">
        <f>INDEX(D20:H20,1,MATCH($D$14,$D$16:$H$16,0))</f>
        <v>0</v>
      </c>
      <c r="M7" s="10">
        <f>INDEX(D27:H27,1,MATCH($D$14,$D$16:$H$16,0))</f>
        <v>0</v>
      </c>
      <c r="N7" s="10">
        <f>INDEX(D34:H34,1,MATCH($D$14,$D$16:$H$16,0))</f>
        <v>0</v>
      </c>
      <c r="O7" s="10">
        <f>INDEX(D41:H41,1,MATCH($D$14,$D$16:$H$16,0))</f>
        <v>0</v>
      </c>
    </row>
    <row r="8" spans="3:17" ht="15.75" thickBot="1" x14ac:dyDescent="0.3">
      <c r="C8" s="7" t="s">
        <v>72</v>
      </c>
      <c r="D8" s="11">
        <v>1.3</v>
      </c>
      <c r="E8" s="11">
        <v>2.4</v>
      </c>
      <c r="F8" s="11">
        <v>3.1</v>
      </c>
      <c r="G8" s="11">
        <v>4.8</v>
      </c>
      <c r="H8" s="12">
        <v>5</v>
      </c>
      <c r="K8" s="7" t="s">
        <v>72</v>
      </c>
      <c r="L8" s="10">
        <f>INDEX(D21:H21,1,MATCH($D$14,$D$16:$H$16,0))</f>
        <v>0</v>
      </c>
      <c r="M8" s="10">
        <f>INDEX(D28:H28,1,MATCH($D$14,$D$16:$H$16,0))</f>
        <v>0</v>
      </c>
      <c r="N8" s="10">
        <f>INDEX(D35:H35,1,MATCH($D$14,$D$16:$H$16,0))</f>
        <v>0</v>
      </c>
      <c r="O8" s="10">
        <f>INDEX(D42:H42,1,MATCH($D$14,$D$16:$H$16,0))</f>
        <v>0</v>
      </c>
    </row>
    <row r="9" spans="3:17" ht="39.75" customHeight="1" thickBot="1" x14ac:dyDescent="0.3">
      <c r="C9" s="7" t="s">
        <v>73</v>
      </c>
      <c r="D9" s="11">
        <v>0.26</v>
      </c>
      <c r="E9" s="11">
        <v>0.32</v>
      </c>
      <c r="F9" s="11">
        <v>0.43</v>
      </c>
      <c r="G9" s="11">
        <v>0.43</v>
      </c>
      <c r="H9" s="9">
        <v>5</v>
      </c>
      <c r="K9" s="7" t="s">
        <v>73</v>
      </c>
      <c r="L9" s="10">
        <f>INDEX(D22:H22,1,MATCH($D$14,$D$16:$H$16,0))</f>
        <v>0</v>
      </c>
      <c r="M9" s="10">
        <f>INDEX(D29:H29,1,MATCH($D$14,$D$16:$H$16,0))</f>
        <v>0</v>
      </c>
      <c r="N9" s="10">
        <f>INDEX(D36:H36,1,MATCH($D$14,$D$16:$H$16,0))</f>
        <v>0</v>
      </c>
      <c r="O9" s="10">
        <f>INDEX(D43:H43,1,MATCH($D$14,$D$16:$H$16,0))</f>
        <v>0</v>
      </c>
    </row>
    <row r="10" spans="3:17" ht="39" thickBot="1" x14ac:dyDescent="0.3">
      <c r="C10" s="5" t="s">
        <v>74</v>
      </c>
      <c r="D10" s="10">
        <v>0.4</v>
      </c>
      <c r="E10" s="10">
        <v>0.4</v>
      </c>
      <c r="F10" s="10">
        <v>0.5</v>
      </c>
      <c r="G10" s="10">
        <v>0.5</v>
      </c>
      <c r="H10" s="9">
        <v>5</v>
      </c>
      <c r="K10" s="5" t="s">
        <v>74</v>
      </c>
      <c r="L10" s="10">
        <f>INDEX(D23:H23,1,MATCH($D$14,$D$16:$H$16,0))</f>
        <v>0</v>
      </c>
      <c r="M10" s="10">
        <f>INDEX(D30:H30,1,MATCH($D$14,$D$16:$H$16,0))</f>
        <v>0</v>
      </c>
      <c r="N10" s="10">
        <f>INDEX(D37:H37,1,MATCH($D$14,$D$16:$H$16,0))</f>
        <v>0</v>
      </c>
      <c r="O10" s="10">
        <f>INDEX(D44:H44,1,MATCH($D$14,$D$16:$H$16,0))</f>
        <v>0</v>
      </c>
    </row>
    <row r="12" spans="3:17" x14ac:dyDescent="0.25">
      <c r="C12" s="25" t="s">
        <v>91</v>
      </c>
      <c r="D12">
        <f>IF(Information!C6="N",1,0)</f>
        <v>0</v>
      </c>
    </row>
    <row r="13" spans="3:17" x14ac:dyDescent="0.25">
      <c r="C13" s="25" t="s">
        <v>92</v>
      </c>
      <c r="D13">
        <f>Information!C9</f>
        <v>0</v>
      </c>
    </row>
    <row r="14" spans="3:17" x14ac:dyDescent="0.25">
      <c r="C14" t="s">
        <v>88</v>
      </c>
      <c r="D14">
        <f>IF(D13&lt;1978,1,IF(AND(D13&gt;=E17,D13&lt;F17),2,IF(AND(D13&gt;=F17,D13&lt;G17),3,IF(AND(D13&gt;=G17,D13&lt;H17),4,5))))</f>
        <v>1</v>
      </c>
      <c r="J14" t="s">
        <v>120</v>
      </c>
      <c r="K14" t="s">
        <v>121</v>
      </c>
      <c r="M14" t="e">
        <f>INDEX(K15:P15,1,MATCH(Information!C11,'Data-hidden'!K17:P17,0))</f>
        <v>#N/A</v>
      </c>
    </row>
    <row r="15" spans="3:17" ht="15.75" thickBot="1" x14ac:dyDescent="0.3">
      <c r="C15" s="14" t="s">
        <v>90</v>
      </c>
      <c r="J15" t="s">
        <v>122</v>
      </c>
      <c r="K15">
        <f>IFERROR(INDEX($Q$18:$Q$27,MATCH(Information!$C$10,'Data-hidden'!K18:K27,-1),1),0)</f>
        <v>6</v>
      </c>
      <c r="L15">
        <f>IFERROR(INDEX($Q$18:$Q$27,MATCH(Information!$C$10,'Data-hidden'!L18:L27,-1),1),0)</f>
        <v>6</v>
      </c>
      <c r="M15">
        <f>IFERROR(INDEX($Q$18:$Q$27,MATCH(Information!$C$10,'Data-hidden'!M18:M27,-1),1),0)</f>
        <v>6</v>
      </c>
      <c r="N15">
        <f>IFERROR(INDEX($Q$18:$Q$27,MATCH(Information!$C$10,'Data-hidden'!N18:N27,-1),1),0)</f>
        <v>6</v>
      </c>
      <c r="O15">
        <f>IFERROR(INDEX($Q$18:$Q$27,MATCH(Information!$C$10,'Data-hidden'!O18:O27,-1),1),0)</f>
        <v>6</v>
      </c>
      <c r="P15">
        <f>IFERROR(INDEX($Q$18:$Q$27,MATCH(Information!$C$10,'Data-hidden'!P18:P27,-1),1),0)</f>
        <v>6</v>
      </c>
    </row>
    <row r="16" spans="3:17" ht="15.75" thickBot="1" x14ac:dyDescent="0.3">
      <c r="C16" t="s">
        <v>89</v>
      </c>
      <c r="D16" s="14">
        <v>1</v>
      </c>
      <c r="E16" s="15">
        <v>2</v>
      </c>
      <c r="F16" s="15">
        <v>3</v>
      </c>
      <c r="G16" s="15">
        <v>4</v>
      </c>
      <c r="H16" s="16">
        <v>5</v>
      </c>
      <c r="K16" s="122" t="s">
        <v>118</v>
      </c>
      <c r="L16" s="123"/>
      <c r="M16" s="123"/>
      <c r="N16" s="123"/>
      <c r="O16" s="123"/>
      <c r="P16" s="124"/>
      <c r="Q16" s="125" t="s">
        <v>119</v>
      </c>
    </row>
    <row r="17" spans="3:17" ht="15.75" thickBot="1" x14ac:dyDescent="0.3">
      <c r="C17" s="17" t="s">
        <v>83</v>
      </c>
      <c r="D17" s="17"/>
      <c r="E17" s="18">
        <v>1978</v>
      </c>
      <c r="F17" s="18">
        <v>1996</v>
      </c>
      <c r="G17" s="18">
        <v>2004</v>
      </c>
      <c r="H17" s="19">
        <v>2009</v>
      </c>
      <c r="K17" s="45">
        <v>1</v>
      </c>
      <c r="L17" s="46">
        <v>2</v>
      </c>
      <c r="M17" s="46">
        <v>3</v>
      </c>
      <c r="N17" s="46">
        <v>4</v>
      </c>
      <c r="O17" s="46">
        <v>5</v>
      </c>
      <c r="P17" s="46">
        <v>6</v>
      </c>
      <c r="Q17" s="126"/>
    </row>
    <row r="18" spans="3:17" ht="15.75" thickBot="1" x14ac:dyDescent="0.3">
      <c r="C18" s="6" t="s">
        <v>75</v>
      </c>
      <c r="D18" s="14"/>
      <c r="E18" s="15"/>
      <c r="F18" s="15"/>
      <c r="G18" s="15"/>
      <c r="H18" s="16"/>
      <c r="K18" s="50">
        <v>69</v>
      </c>
      <c r="L18" s="51">
        <v>110</v>
      </c>
      <c r="M18" s="51">
        <v>150</v>
      </c>
      <c r="N18" s="51">
        <v>182</v>
      </c>
      <c r="O18" s="51">
        <v>202</v>
      </c>
      <c r="P18" s="51">
        <v>209</v>
      </c>
      <c r="Q18" s="52">
        <v>1.5</v>
      </c>
    </row>
    <row r="19" spans="3:17" ht="15.75" thickBot="1" x14ac:dyDescent="0.3">
      <c r="C19" s="20" t="s">
        <v>70</v>
      </c>
      <c r="D19" s="20">
        <v>0</v>
      </c>
      <c r="E19" s="15">
        <v>1.9</v>
      </c>
      <c r="F19" s="15">
        <v>1.9</v>
      </c>
      <c r="G19" s="15">
        <v>1.9</v>
      </c>
      <c r="H19" s="16">
        <v>2.9</v>
      </c>
      <c r="K19" s="47">
        <v>65</v>
      </c>
      <c r="L19" s="48">
        <v>105</v>
      </c>
      <c r="M19" s="48">
        <v>144</v>
      </c>
      <c r="N19" s="48">
        <v>174</v>
      </c>
      <c r="O19" s="48">
        <v>193</v>
      </c>
      <c r="P19" s="48">
        <v>200</v>
      </c>
      <c r="Q19" s="49">
        <v>2</v>
      </c>
    </row>
    <row r="20" spans="3:17" ht="15.75" thickBot="1" x14ac:dyDescent="0.3">
      <c r="C20" s="20" t="s">
        <v>71</v>
      </c>
      <c r="D20" s="20">
        <v>0</v>
      </c>
      <c r="E20" s="15">
        <v>1.5</v>
      </c>
      <c r="F20" s="15">
        <v>1.5</v>
      </c>
      <c r="G20" s="15">
        <v>1.5</v>
      </c>
      <c r="H20" s="16">
        <v>1.9</v>
      </c>
      <c r="K20" s="47">
        <v>62</v>
      </c>
      <c r="L20" s="48">
        <v>101</v>
      </c>
      <c r="M20" s="48">
        <v>137</v>
      </c>
      <c r="N20" s="48">
        <v>166</v>
      </c>
      <c r="O20" s="48">
        <v>185</v>
      </c>
      <c r="P20" s="48">
        <v>192</v>
      </c>
      <c r="Q20" s="49">
        <v>2.5</v>
      </c>
    </row>
    <row r="21" spans="3:17" ht="15.75" thickBot="1" x14ac:dyDescent="0.3">
      <c r="C21" s="20" t="s">
        <v>85</v>
      </c>
      <c r="D21" s="20">
        <v>0</v>
      </c>
      <c r="E21" s="15">
        <v>1.3</v>
      </c>
      <c r="F21" s="15">
        <v>1.3</v>
      </c>
      <c r="G21" s="15">
        <v>1.3</v>
      </c>
      <c r="H21" s="16">
        <v>1.3</v>
      </c>
      <c r="K21" s="47">
        <v>59</v>
      </c>
      <c r="L21" s="48">
        <v>96</v>
      </c>
      <c r="M21" s="48">
        <v>131</v>
      </c>
      <c r="N21" s="48">
        <v>160</v>
      </c>
      <c r="O21" s="48">
        <v>178</v>
      </c>
      <c r="P21" s="48">
        <v>185</v>
      </c>
      <c r="Q21" s="49">
        <v>3</v>
      </c>
    </row>
    <row r="22" spans="3:17" ht="15.75" thickBot="1" x14ac:dyDescent="0.3">
      <c r="C22" s="20" t="s">
        <v>86</v>
      </c>
      <c r="D22" s="20">
        <v>0</v>
      </c>
      <c r="E22" s="15">
        <v>0.15</v>
      </c>
      <c r="F22" s="15">
        <v>0.15</v>
      </c>
      <c r="G22" s="15">
        <v>0.15</v>
      </c>
      <c r="H22" s="16">
        <v>0.26</v>
      </c>
      <c r="K22" s="47">
        <v>57</v>
      </c>
      <c r="L22" s="48">
        <v>91</v>
      </c>
      <c r="M22" s="48">
        <v>126</v>
      </c>
      <c r="N22" s="48">
        <v>152</v>
      </c>
      <c r="O22" s="48">
        <v>169</v>
      </c>
      <c r="P22" s="48">
        <v>176</v>
      </c>
      <c r="Q22" s="49">
        <v>3.5</v>
      </c>
    </row>
    <row r="23" spans="3:17" ht="15.75" thickBot="1" x14ac:dyDescent="0.3">
      <c r="C23" s="20" t="s">
        <v>87</v>
      </c>
      <c r="D23" s="20">
        <v>0</v>
      </c>
      <c r="E23" s="15">
        <v>0.15</v>
      </c>
      <c r="F23" s="15">
        <v>0.15</v>
      </c>
      <c r="G23" s="15">
        <v>0.15</v>
      </c>
      <c r="H23" s="16">
        <v>0.26</v>
      </c>
      <c r="K23" s="47">
        <v>54</v>
      </c>
      <c r="L23" s="48">
        <v>88</v>
      </c>
      <c r="M23" s="48">
        <v>119</v>
      </c>
      <c r="N23" s="48">
        <v>146</v>
      </c>
      <c r="O23" s="48">
        <v>162</v>
      </c>
      <c r="P23" s="48">
        <v>169</v>
      </c>
      <c r="Q23" s="49">
        <v>4</v>
      </c>
    </row>
    <row r="24" spans="3:17" ht="15.75" thickBot="1" x14ac:dyDescent="0.3">
      <c r="C24" s="21"/>
      <c r="D24" s="21"/>
      <c r="E24" s="22"/>
      <c r="F24" s="22"/>
      <c r="G24" s="23"/>
      <c r="H24" s="24"/>
      <c r="K24" s="47">
        <v>51</v>
      </c>
      <c r="L24" s="48">
        <v>83</v>
      </c>
      <c r="M24" s="48">
        <v>115</v>
      </c>
      <c r="N24" s="48">
        <v>139</v>
      </c>
      <c r="O24" s="48">
        <v>155</v>
      </c>
      <c r="P24" s="48">
        <v>162</v>
      </c>
      <c r="Q24" s="49">
        <v>4.5</v>
      </c>
    </row>
    <row r="25" spans="3:17" ht="15.75" thickBot="1" x14ac:dyDescent="0.3">
      <c r="C25" s="6" t="s">
        <v>76</v>
      </c>
      <c r="D25" s="14"/>
      <c r="E25" s="15"/>
      <c r="F25" s="15"/>
      <c r="G25" s="15"/>
      <c r="H25" s="16"/>
      <c r="K25" s="47">
        <v>48</v>
      </c>
      <c r="L25" s="48">
        <v>79</v>
      </c>
      <c r="M25" s="48">
        <v>110</v>
      </c>
      <c r="N25" s="48">
        <v>132</v>
      </c>
      <c r="O25" s="48">
        <v>149</v>
      </c>
      <c r="P25" s="48">
        <v>156</v>
      </c>
      <c r="Q25" s="49">
        <v>5</v>
      </c>
    </row>
    <row r="26" spans="3:17" ht="15.75" thickBot="1" x14ac:dyDescent="0.3">
      <c r="C26" s="20" t="s">
        <v>84</v>
      </c>
      <c r="D26" s="20">
        <v>0</v>
      </c>
      <c r="E26" s="15">
        <v>1.9</v>
      </c>
      <c r="F26" s="15">
        <v>1.9</v>
      </c>
      <c r="G26" s="15">
        <v>1.9</v>
      </c>
      <c r="H26" s="16">
        <v>2.9</v>
      </c>
      <c r="K26" s="47">
        <v>46</v>
      </c>
      <c r="L26" s="48">
        <v>76</v>
      </c>
      <c r="M26" s="48">
        <v>104</v>
      </c>
      <c r="N26" s="48">
        <v>123</v>
      </c>
      <c r="O26" s="48">
        <v>143</v>
      </c>
      <c r="P26" s="48">
        <v>150</v>
      </c>
      <c r="Q26" s="49">
        <v>5.5</v>
      </c>
    </row>
    <row r="27" spans="3:17" ht="15.75" thickBot="1" x14ac:dyDescent="0.3">
      <c r="C27" s="20" t="s">
        <v>71</v>
      </c>
      <c r="D27" s="20">
        <v>0</v>
      </c>
      <c r="E27" s="15">
        <v>1.5</v>
      </c>
      <c r="F27" s="15">
        <v>1.5</v>
      </c>
      <c r="G27" s="15">
        <v>1.5</v>
      </c>
      <c r="H27" s="16">
        <v>1.9</v>
      </c>
      <c r="K27" s="47">
        <v>44</v>
      </c>
      <c r="L27" s="48">
        <v>72</v>
      </c>
      <c r="M27" s="48">
        <v>100</v>
      </c>
      <c r="N27" s="48">
        <v>119</v>
      </c>
      <c r="O27" s="48">
        <v>135</v>
      </c>
      <c r="P27" s="48">
        <v>148</v>
      </c>
      <c r="Q27" s="49">
        <v>6</v>
      </c>
    </row>
    <row r="28" spans="3:17" x14ac:dyDescent="0.25">
      <c r="C28" s="20" t="s">
        <v>85</v>
      </c>
      <c r="D28" s="20">
        <v>0</v>
      </c>
      <c r="E28" s="15">
        <v>1.3</v>
      </c>
      <c r="F28" s="15">
        <v>1.3</v>
      </c>
      <c r="G28" s="15">
        <v>1.3</v>
      </c>
      <c r="H28" s="16">
        <v>1.3</v>
      </c>
    </row>
    <row r="29" spans="3:17" x14ac:dyDescent="0.25">
      <c r="C29" s="20" t="s">
        <v>86</v>
      </c>
      <c r="D29" s="20">
        <v>0</v>
      </c>
      <c r="E29" s="15">
        <v>0.15</v>
      </c>
      <c r="F29" s="15">
        <v>0.15</v>
      </c>
      <c r="G29" s="15">
        <v>0.15</v>
      </c>
      <c r="H29" s="16">
        <v>0.26</v>
      </c>
    </row>
    <row r="30" spans="3:17" x14ac:dyDescent="0.25">
      <c r="C30" s="20" t="s">
        <v>87</v>
      </c>
      <c r="D30" s="20">
        <v>0</v>
      </c>
      <c r="E30" s="15">
        <v>0.15</v>
      </c>
      <c r="F30" s="15">
        <v>0.15</v>
      </c>
      <c r="G30" s="15">
        <v>0.15</v>
      </c>
      <c r="H30" s="16">
        <v>0.26</v>
      </c>
    </row>
    <row r="31" spans="3:17" x14ac:dyDescent="0.25">
      <c r="C31" s="21"/>
      <c r="D31" s="21"/>
      <c r="E31" s="22"/>
      <c r="F31" s="22"/>
      <c r="G31" s="23"/>
      <c r="H31" s="24"/>
    </row>
    <row r="32" spans="3:17" ht="15.75" thickBot="1" x14ac:dyDescent="0.3">
      <c r="C32" s="6" t="s">
        <v>77</v>
      </c>
      <c r="D32" s="14"/>
      <c r="E32" s="15"/>
      <c r="F32" s="15"/>
      <c r="G32" s="15"/>
      <c r="H32" s="16"/>
    </row>
    <row r="33" spans="3:8" x14ac:dyDescent="0.25">
      <c r="C33" s="20" t="s">
        <v>84</v>
      </c>
      <c r="D33" s="20">
        <v>0</v>
      </c>
      <c r="E33" s="15">
        <v>1.9</v>
      </c>
      <c r="F33" s="15">
        <v>2.5</v>
      </c>
      <c r="G33" s="15">
        <v>2.5</v>
      </c>
      <c r="H33" s="16">
        <v>3.3</v>
      </c>
    </row>
    <row r="34" spans="3:8" x14ac:dyDescent="0.25">
      <c r="C34" s="20" t="s">
        <v>71</v>
      </c>
      <c r="D34" s="20">
        <v>0</v>
      </c>
      <c r="E34" s="15">
        <v>1.5</v>
      </c>
      <c r="F34" s="15">
        <v>1.5</v>
      </c>
      <c r="G34" s="15">
        <v>1.5</v>
      </c>
      <c r="H34" s="16">
        <v>2</v>
      </c>
    </row>
    <row r="35" spans="3:8" x14ac:dyDescent="0.25">
      <c r="C35" s="20" t="s">
        <v>85</v>
      </c>
      <c r="D35" s="20">
        <v>0</v>
      </c>
      <c r="E35" s="15">
        <v>1.3</v>
      </c>
      <c r="F35" s="15">
        <v>1.3</v>
      </c>
      <c r="G35" s="15">
        <v>1.3</v>
      </c>
      <c r="H35" s="16">
        <v>1.3</v>
      </c>
    </row>
    <row r="36" spans="3:8" x14ac:dyDescent="0.25">
      <c r="C36" s="20" t="s">
        <v>86</v>
      </c>
      <c r="D36" s="20">
        <v>0</v>
      </c>
      <c r="E36" s="15">
        <v>0.15</v>
      </c>
      <c r="F36" s="15">
        <v>0.15</v>
      </c>
      <c r="G36" s="15">
        <v>0.15</v>
      </c>
      <c r="H36" s="16">
        <v>0.26</v>
      </c>
    </row>
    <row r="37" spans="3:8" x14ac:dyDescent="0.25">
      <c r="C37" s="20" t="s">
        <v>87</v>
      </c>
      <c r="D37" s="20">
        <v>0</v>
      </c>
      <c r="E37" s="15">
        <v>0.15</v>
      </c>
      <c r="F37" s="15">
        <v>0.15</v>
      </c>
      <c r="G37" s="15">
        <v>0.15</v>
      </c>
      <c r="H37" s="16">
        <v>0.26</v>
      </c>
    </row>
    <row r="39" spans="3:8" ht="15.75" thickBot="1" x14ac:dyDescent="0.3">
      <c r="C39" s="6" t="s">
        <v>78</v>
      </c>
    </row>
    <row r="40" spans="3:8" x14ac:dyDescent="0.25">
      <c r="C40" s="20" t="s">
        <v>84</v>
      </c>
      <c r="D40" s="20">
        <v>0</v>
      </c>
      <c r="E40" s="15">
        <v>1.9</v>
      </c>
      <c r="F40" s="15">
        <v>2.5</v>
      </c>
      <c r="G40" s="15">
        <v>2.5</v>
      </c>
      <c r="H40" s="16">
        <v>3.3</v>
      </c>
    </row>
    <row r="41" spans="3:8" x14ac:dyDescent="0.25">
      <c r="C41" s="20" t="s">
        <v>71</v>
      </c>
      <c r="D41" s="20">
        <v>0</v>
      </c>
      <c r="E41" s="15">
        <v>1.5</v>
      </c>
      <c r="F41" s="15">
        <v>1.5</v>
      </c>
      <c r="G41" s="15">
        <v>1.5</v>
      </c>
      <c r="H41" s="16">
        <v>2</v>
      </c>
    </row>
    <row r="42" spans="3:8" x14ac:dyDescent="0.25">
      <c r="C42" s="20" t="s">
        <v>85</v>
      </c>
      <c r="D42" s="20">
        <v>0</v>
      </c>
      <c r="E42" s="15">
        <v>1.3</v>
      </c>
      <c r="F42" s="15">
        <v>1.3</v>
      </c>
      <c r="G42" s="15">
        <v>1.3</v>
      </c>
      <c r="H42" s="16">
        <v>1.3</v>
      </c>
    </row>
    <row r="43" spans="3:8" x14ac:dyDescent="0.25">
      <c r="C43" s="20" t="s">
        <v>86</v>
      </c>
      <c r="D43" s="20">
        <v>0</v>
      </c>
      <c r="E43" s="15">
        <v>0.15</v>
      </c>
      <c r="F43" s="15">
        <v>0.15</v>
      </c>
      <c r="G43" s="15">
        <v>0.15</v>
      </c>
      <c r="H43" s="16">
        <v>0.26</v>
      </c>
    </row>
    <row r="44" spans="3:8" x14ac:dyDescent="0.25">
      <c r="C44" s="20" t="s">
        <v>87</v>
      </c>
      <c r="D44" s="20">
        <v>0</v>
      </c>
      <c r="E44" s="15">
        <v>0.15</v>
      </c>
      <c r="F44" s="15">
        <v>0.15</v>
      </c>
      <c r="G44" s="15">
        <v>0.15</v>
      </c>
      <c r="H44" s="16">
        <v>0.26</v>
      </c>
    </row>
  </sheetData>
  <sheetProtection password="833F" sheet="1" objects="1" scenarios="1"/>
  <mergeCells count="3">
    <mergeCell ref="D4:G4"/>
    <mergeCell ref="K16:P16"/>
    <mergeCell ref="Q16:Q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Checklist</vt:lpstr>
      <vt:lpstr>Useful Tables</vt:lpstr>
      <vt:lpstr>Data-hidden</vt:lpstr>
      <vt:lpstr>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Danidu Wijikoon</dc:creator>
  <cp:lastModifiedBy>Danidu Wijekoon</cp:lastModifiedBy>
  <dcterms:created xsi:type="dcterms:W3CDTF">2017-06-18T23:51:34Z</dcterms:created>
  <dcterms:modified xsi:type="dcterms:W3CDTF">2017-08-06T22:00:58Z</dcterms:modified>
</cp:coreProperties>
</file>